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<sst xmlns="http://schemas.openxmlformats.org/spreadsheetml/2006/main" count="95" uniqueCount="70">
  <si>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</si>
  <si>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</si>
  <si>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</si>
  <si>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</si>
  <si>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</si>
  <si>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</si>
  <si>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</si>
  <si>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</si>
  <si>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</si>
  <si>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</si>
  <si>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</si>
  <si>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</si>
  <si>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</si>
  <si>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</si>
  <si>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</si>
  <si>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</si>
  <si>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</si>
  <si>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</si>
  <si>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</si>
  <si>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</si>
  <si>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</si>
  <si>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</si>
  <si>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</si>
  <si>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</si>
  <si>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</si>
  <si>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</si>
  <si>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</si>
  <si>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</si>
  <si>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</si>
  <si>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</si>
  <si>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</si>
  <si>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</si>
  <si>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</si>
  <si>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</si>
  <si>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</si>
  <si>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</si>
  <si>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</si>
  <si>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</si>
  <si>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</si>
  <si>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</si>
  <si>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</si>
  <si>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</si>
  <si>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</si>
  <si>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</si>
  <si>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</si>
  <si>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</si>
  <si>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</si>
  <si>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</si>
  <si>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</si>
  <si>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</si>
  <si>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</si>
  <si>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</si>
  <si>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</si>
  <si>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</si>
  <si>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</si>
  <si>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</si>
  <si>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</si>
  <si>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</si>
  <si>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</si>
  <si>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</si>
  <si>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</si>
  <si>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</si>
  <si>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</si>
  <si>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</si>
  <si>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</si>
  <si>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</si>
  <si>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</si>
  <si>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-</t>
  </si>
  <si>
    <t>Лицевой счет по адресу г. Таштагол, ул. Спортивная, д. 7</t>
  </si>
  <si>
    <t>Выписка по лицевому счету по адресу г. Таштагол ул. Спортивная, д.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</si>
</sst>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7" fillId="0" borderId="17" xfId="55" applyFont="1" applyBorder="1">
      <alignment/>
      <protection/>
    </xf>
    <xf numFmtId="0" fontId="0" fillId="0" borderId="17" xfId="55" applyFont="1" applyBorder="1">
      <alignment/>
      <protection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36" xfId="55" applyNumberFormat="1" applyFont="1" applyFill="1" applyBorder="1" applyAlignment="1">
      <alignment horizontal="center" vertical="center" wrapText="1"/>
      <protection/>
    </xf>
    <xf numFmtId="2" fontId="1" fillId="33" borderId="38" xfId="55" applyNumberFormat="1" applyFont="1" applyFill="1" applyBorder="1" applyAlignment="1">
      <alignment horizontal="center" vertical="center" wrapText="1"/>
      <protection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7" borderId="36" xfId="55" applyNumberFormat="1" applyFont="1" applyFill="1" applyBorder="1" applyAlignment="1">
      <alignment horizontal="center" vertical="center" wrapText="1"/>
      <protection/>
    </xf>
    <xf numFmtId="2" fontId="1" fillId="37" borderId="38" xfId="55" applyNumberFormat="1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33" borderId="40" xfId="55" applyNumberFormat="1" applyFont="1" applyFill="1" applyBorder="1" applyAlignment="1">
      <alignment horizontal="center" vertical="center" wrapText="1"/>
      <protection/>
    </xf>
    <xf numFmtId="2" fontId="1" fillId="33" borderId="51" xfId="55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55" applyNumberFormat="1" applyFont="1" applyFill="1" applyBorder="1" applyAlignment="1">
      <alignment horizontal="center" vertical="center" wrapText="1"/>
      <protection/>
    </xf>
    <xf numFmtId="2" fontId="1" fillId="0" borderId="38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3" fontId="6" fillId="34" borderId="36" xfId="65" applyFont="1" applyFill="1" applyBorder="1" applyAlignment="1">
      <alignment horizontal="center" vertical="center" wrapText="1"/>
    </xf>
    <xf numFmtId="43" fontId="6" fillId="34" borderId="37" xfId="65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7" fillId="0" borderId="17" xfId="55" applyNumberFormat="1" applyFont="1" applyFill="1" applyBorder="1">
      <alignment/>
      <protection/>
    </xf>
    <xf numFmtId="4" fontId="7" fillId="37" borderId="17" xfId="55" applyNumberFormat="1" applyFont="1" applyFill="1" applyBorder="1">
      <alignment/>
      <protection/>
    </xf>
    <xf numFmtId="4" fontId="0" fillId="0" borderId="17" xfId="0" applyNumberForma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7" sqref="T17:AC17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146" t="s">
        <v>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47" t="s">
        <v>46</v>
      </c>
      <c r="B4" s="150" t="s">
        <v>0</v>
      </c>
      <c r="C4" s="152" t="s">
        <v>1</v>
      </c>
      <c r="D4" s="154" t="s">
        <v>2</v>
      </c>
      <c r="E4" s="98" t="s">
        <v>47</v>
      </c>
      <c r="F4" s="156"/>
      <c r="G4" s="121"/>
      <c r="H4" s="121" t="s">
        <v>48</v>
      </c>
      <c r="I4" s="100" t="s">
        <v>3</v>
      </c>
      <c r="J4" s="136" t="s">
        <v>4</v>
      </c>
      <c r="K4" s="137"/>
      <c r="L4" s="138"/>
      <c r="M4" s="142" t="s">
        <v>12</v>
      </c>
      <c r="N4" s="124" t="s">
        <v>49</v>
      </c>
      <c r="O4" s="109" t="s">
        <v>38</v>
      </c>
      <c r="P4" s="126" t="s">
        <v>6</v>
      </c>
      <c r="Q4" s="127"/>
      <c r="R4" s="127"/>
      <c r="S4" s="127"/>
      <c r="T4" s="127"/>
      <c r="U4" s="127"/>
      <c r="V4" s="127"/>
      <c r="W4" s="127"/>
      <c r="X4" s="127"/>
      <c r="Y4" s="128"/>
      <c r="Z4" s="132" t="s">
        <v>39</v>
      </c>
      <c r="AA4" s="133"/>
      <c r="AB4" s="105" t="s">
        <v>7</v>
      </c>
      <c r="AC4" s="105" t="s">
        <v>8</v>
      </c>
    </row>
    <row r="5" spans="1:29" ht="20.25" customHeight="1" thickBot="1">
      <c r="A5" s="148"/>
      <c r="B5" s="151"/>
      <c r="C5" s="153"/>
      <c r="D5" s="155"/>
      <c r="E5" s="157"/>
      <c r="F5" s="158"/>
      <c r="G5" s="159"/>
      <c r="H5" s="122"/>
      <c r="I5" s="101"/>
      <c r="J5" s="139"/>
      <c r="K5" s="140"/>
      <c r="L5" s="141"/>
      <c r="M5" s="143"/>
      <c r="N5" s="125"/>
      <c r="O5" s="110"/>
      <c r="P5" s="129"/>
      <c r="Q5" s="130"/>
      <c r="R5" s="130"/>
      <c r="S5" s="130"/>
      <c r="T5" s="130"/>
      <c r="U5" s="130"/>
      <c r="V5" s="130"/>
      <c r="W5" s="130"/>
      <c r="X5" s="130"/>
      <c r="Y5" s="131"/>
      <c r="Z5" s="107" t="s">
        <v>40</v>
      </c>
      <c r="AA5" s="109" t="s">
        <v>64</v>
      </c>
      <c r="AB5" s="106"/>
      <c r="AC5" s="106"/>
    </row>
    <row r="6" spans="1:29" ht="27" customHeight="1">
      <c r="A6" s="148"/>
      <c r="B6" s="151"/>
      <c r="C6" s="153"/>
      <c r="D6" s="155"/>
      <c r="E6" s="98" t="s">
        <v>50</v>
      </c>
      <c r="F6" s="100" t="s">
        <v>9</v>
      </c>
      <c r="G6" s="100" t="s">
        <v>10</v>
      </c>
      <c r="H6" s="122"/>
      <c r="I6" s="101"/>
      <c r="J6" s="103" t="s">
        <v>50</v>
      </c>
      <c r="K6" s="101" t="s">
        <v>9</v>
      </c>
      <c r="L6" s="104" t="s">
        <v>10</v>
      </c>
      <c r="M6" s="143"/>
      <c r="N6" s="125"/>
      <c r="O6" s="110"/>
      <c r="P6" s="111" t="s">
        <v>13</v>
      </c>
      <c r="Q6" s="113" t="s">
        <v>14</v>
      </c>
      <c r="R6" s="113" t="s">
        <v>50</v>
      </c>
      <c r="S6" s="119"/>
      <c r="T6" s="119"/>
      <c r="U6" s="134" t="s">
        <v>61</v>
      </c>
      <c r="V6" s="115" t="s">
        <v>51</v>
      </c>
      <c r="W6" s="117" t="s">
        <v>62</v>
      </c>
      <c r="X6" s="144" t="s">
        <v>16</v>
      </c>
      <c r="Y6" s="144" t="s">
        <v>63</v>
      </c>
      <c r="Z6" s="108"/>
      <c r="AA6" s="110"/>
      <c r="AB6" s="106"/>
      <c r="AC6" s="106"/>
    </row>
    <row r="7" spans="1:29" ht="26.25" customHeight="1" thickBot="1">
      <c r="A7" s="149"/>
      <c r="B7" s="151"/>
      <c r="C7" s="153"/>
      <c r="D7" s="155"/>
      <c r="E7" s="99"/>
      <c r="F7" s="101"/>
      <c r="G7" s="102"/>
      <c r="H7" s="123"/>
      <c r="I7" s="101"/>
      <c r="J7" s="99"/>
      <c r="K7" s="101"/>
      <c r="L7" s="104"/>
      <c r="M7" s="143"/>
      <c r="N7" s="125"/>
      <c r="O7" s="110"/>
      <c r="P7" s="112"/>
      <c r="Q7" s="114"/>
      <c r="R7" s="114"/>
      <c r="S7" s="120"/>
      <c r="T7" s="120"/>
      <c r="U7" s="135"/>
      <c r="V7" s="116"/>
      <c r="W7" s="118"/>
      <c r="X7" s="145"/>
      <c r="Y7" s="145"/>
      <c r="Z7" s="108"/>
      <c r="AA7" s="110"/>
      <c r="AB7" s="106"/>
      <c r="AC7" s="106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7">
        <v>173.4</v>
      </c>
      <c r="C10" s="69">
        <f aca="true" t="shared" si="0" ref="C10:C16">B10*8.55</f>
        <v>1482.5700000000002</v>
      </c>
      <c r="D10" s="70">
        <v>81.9962</v>
      </c>
      <c r="E10" s="71">
        <v>904.51</v>
      </c>
      <c r="F10" s="71">
        <v>439.18</v>
      </c>
      <c r="G10" s="72">
        <v>152.27</v>
      </c>
      <c r="H10" s="92"/>
      <c r="I10" s="73">
        <f aca="true" t="shared" si="1" ref="I10:I16">SUM(E10:G10)</f>
        <v>1495.96</v>
      </c>
      <c r="J10" s="74">
        <v>1199.77</v>
      </c>
      <c r="K10" s="74">
        <v>606.61</v>
      </c>
      <c r="L10" s="75">
        <v>207.91</v>
      </c>
      <c r="M10" s="76">
        <v>2014.29</v>
      </c>
      <c r="N10" s="82">
        <f>M10+D10</f>
        <v>2096.2862</v>
      </c>
      <c r="O10" s="77"/>
      <c r="P10" s="200">
        <f aca="true" t="shared" si="2" ref="P10:P16">0.67*B10</f>
        <v>116.17800000000001</v>
      </c>
      <c r="Q10" s="200">
        <f aca="true" t="shared" si="3" ref="Q10:Q16">B10*0.2</f>
        <v>34.68</v>
      </c>
      <c r="R10" s="200">
        <f>(3.25*B10)</f>
        <v>563.5500000000001</v>
      </c>
      <c r="S10" s="83"/>
      <c r="T10" s="83"/>
      <c r="U10" s="78"/>
      <c r="V10" s="78"/>
      <c r="W10" s="78"/>
      <c r="X10" s="96"/>
      <c r="Y10" s="79">
        <f>SUM(P10:X10)</f>
        <v>714.4080000000001</v>
      </c>
      <c r="Z10" s="80"/>
      <c r="AA10" s="32">
        <f>Y10+Z10</f>
        <v>714.4080000000001</v>
      </c>
      <c r="AB10" s="32">
        <f>N10-AA10</f>
        <v>1381.8781999999999</v>
      </c>
      <c r="AC10" s="32">
        <f>M10-I10</f>
        <v>518.3299999999999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17">
        <v>173.4</v>
      </c>
      <c r="C11" s="81">
        <f t="shared" si="0"/>
        <v>1482.5700000000002</v>
      </c>
      <c r="D11" s="35">
        <v>81.9962</v>
      </c>
      <c r="E11" s="38">
        <v>1809.02</v>
      </c>
      <c r="F11" s="38">
        <v>878.36</v>
      </c>
      <c r="G11" s="39">
        <v>304.54</v>
      </c>
      <c r="H11" s="93"/>
      <c r="I11" s="36">
        <f t="shared" si="1"/>
        <v>2991.92</v>
      </c>
      <c r="J11" s="18">
        <v>560.84</v>
      </c>
      <c r="K11" s="18">
        <v>272.34</v>
      </c>
      <c r="L11" s="18">
        <v>94.44</v>
      </c>
      <c r="M11" s="68">
        <f>SUM(J11:L11)</f>
        <v>927.6200000000001</v>
      </c>
      <c r="N11" s="41">
        <f>M11+D11</f>
        <v>1009.6162000000002</v>
      </c>
      <c r="O11" s="82"/>
      <c r="P11" s="200">
        <f t="shared" si="2"/>
        <v>116.17800000000001</v>
      </c>
      <c r="Q11" s="200">
        <f t="shared" si="3"/>
        <v>34.68</v>
      </c>
      <c r="R11" s="200">
        <f>(3.25*B11)</f>
        <v>563.5500000000001</v>
      </c>
      <c r="S11" s="200"/>
      <c r="T11" s="200"/>
      <c r="U11" s="84"/>
      <c r="V11" s="84"/>
      <c r="W11" s="84"/>
      <c r="X11" s="97"/>
      <c r="Y11" s="85">
        <f>SUM(P11:X11)</f>
        <v>714.4080000000001</v>
      </c>
      <c r="Z11" s="86"/>
      <c r="AA11" s="32">
        <f aca="true" t="shared" si="4" ref="AA11:AA16">Y11+Z11</f>
        <v>714.4080000000001</v>
      </c>
      <c r="AB11" s="32">
        <f aca="true" t="shared" si="5" ref="AB11:AB16">N11-AA11</f>
        <v>295.20820000000003</v>
      </c>
      <c r="AC11" s="32">
        <f aca="true" t="shared" si="6" ref="AC11:AC16">M11-I11</f>
        <v>-2064.3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17">
        <v>173.4</v>
      </c>
      <c r="C12" s="81">
        <f t="shared" si="0"/>
        <v>1482.5700000000002</v>
      </c>
      <c r="D12" s="35">
        <v>81.9962</v>
      </c>
      <c r="E12" s="87">
        <v>904.51</v>
      </c>
      <c r="F12" s="87">
        <v>439.18</v>
      </c>
      <c r="G12" s="87">
        <v>152.27</v>
      </c>
      <c r="H12" s="94"/>
      <c r="I12" s="36">
        <f t="shared" si="1"/>
        <v>1495.96</v>
      </c>
      <c r="J12" s="18">
        <v>769.99</v>
      </c>
      <c r="K12" s="18">
        <v>385.42</v>
      </c>
      <c r="L12" s="18">
        <v>132.47</v>
      </c>
      <c r="M12" s="68">
        <f>SUM(J12:L12)</f>
        <v>1287.88</v>
      </c>
      <c r="N12" s="41">
        <f>M12+D12</f>
        <v>1369.8762000000002</v>
      </c>
      <c r="O12" s="82"/>
      <c r="P12" s="200">
        <f t="shared" si="2"/>
        <v>116.17800000000001</v>
      </c>
      <c r="Q12" s="200">
        <f t="shared" si="3"/>
        <v>34.68</v>
      </c>
      <c r="R12" s="200">
        <f>(3.25*B12)</f>
        <v>563.5500000000001</v>
      </c>
      <c r="S12" s="200"/>
      <c r="T12" s="200"/>
      <c r="U12" s="84"/>
      <c r="V12" s="84"/>
      <c r="W12" s="84"/>
      <c r="X12" s="97"/>
      <c r="Y12" s="85">
        <f>SUM(P12:X12)</f>
        <v>714.4080000000001</v>
      </c>
      <c r="Z12" s="86"/>
      <c r="AA12" s="32">
        <f t="shared" si="4"/>
        <v>714.4080000000001</v>
      </c>
      <c r="AB12" s="32">
        <f t="shared" si="5"/>
        <v>655.4682</v>
      </c>
      <c r="AC12" s="32">
        <f t="shared" si="6"/>
        <v>-208.07999999999993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173.4</v>
      </c>
      <c r="C13" s="81">
        <f t="shared" si="0"/>
        <v>1482.5700000000002</v>
      </c>
      <c r="D13" s="35">
        <v>81.9962</v>
      </c>
      <c r="E13" s="87">
        <v>904.51</v>
      </c>
      <c r="F13" s="87">
        <v>439.18</v>
      </c>
      <c r="G13" s="87">
        <v>152.27</v>
      </c>
      <c r="H13" s="94"/>
      <c r="I13" s="36">
        <f t="shared" si="1"/>
        <v>1495.96</v>
      </c>
      <c r="J13" s="18">
        <v>883.91</v>
      </c>
      <c r="K13" s="18">
        <v>437.09</v>
      </c>
      <c r="L13" s="18">
        <v>150.74</v>
      </c>
      <c r="M13" s="40">
        <f>SUM(J13:L13)</f>
        <v>1471.74</v>
      </c>
      <c r="N13" s="41">
        <f>M13+D13</f>
        <v>1553.7362</v>
      </c>
      <c r="O13" s="82"/>
      <c r="P13" s="200">
        <f t="shared" si="2"/>
        <v>116.17800000000001</v>
      </c>
      <c r="Q13" s="200">
        <f t="shared" si="3"/>
        <v>34.68</v>
      </c>
      <c r="R13" s="200">
        <f>(3.25*B13)</f>
        <v>563.5500000000001</v>
      </c>
      <c r="S13" s="200"/>
      <c r="T13" s="200"/>
      <c r="U13" s="84"/>
      <c r="V13" s="84"/>
      <c r="W13" s="84"/>
      <c r="X13" s="97"/>
      <c r="Y13" s="85">
        <f>SUM(P13:X13)</f>
        <v>714.4080000000001</v>
      </c>
      <c r="Z13" s="86"/>
      <c r="AA13" s="32">
        <f t="shared" si="4"/>
        <v>714.4080000000001</v>
      </c>
      <c r="AB13" s="32">
        <f t="shared" si="5"/>
        <v>839.3281999999999</v>
      </c>
      <c r="AC13" s="32">
        <f t="shared" si="6"/>
        <v>-24.220000000000027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173.4</v>
      </c>
      <c r="C14" s="81">
        <f t="shared" si="0"/>
        <v>1482.5700000000002</v>
      </c>
      <c r="D14" s="35">
        <v>81.9962</v>
      </c>
      <c r="E14" s="87">
        <v>904.51</v>
      </c>
      <c r="F14" s="87">
        <v>439.18</v>
      </c>
      <c r="G14" s="88">
        <v>152.27</v>
      </c>
      <c r="H14" s="95"/>
      <c r="I14" s="36">
        <f t="shared" si="1"/>
        <v>1495.96</v>
      </c>
      <c r="J14" s="89">
        <v>730.07</v>
      </c>
      <c r="K14" s="89">
        <v>329.4</v>
      </c>
      <c r="L14" s="90">
        <v>116.75</v>
      </c>
      <c r="M14" s="40">
        <f>SUM(J14:L14)</f>
        <v>1176.22</v>
      </c>
      <c r="N14" s="41">
        <f>M14+D14</f>
        <v>1258.2162</v>
      </c>
      <c r="O14" s="82"/>
      <c r="P14" s="200">
        <f t="shared" si="2"/>
        <v>116.17800000000001</v>
      </c>
      <c r="Q14" s="200">
        <f t="shared" si="3"/>
        <v>34.68</v>
      </c>
      <c r="R14" s="200">
        <f>(3.25*B14)</f>
        <v>563.5500000000001</v>
      </c>
      <c r="S14" s="200"/>
      <c r="T14" s="200"/>
      <c r="U14" s="84"/>
      <c r="V14" s="84"/>
      <c r="W14" s="84"/>
      <c r="X14" s="97"/>
      <c r="Y14" s="85">
        <f>SUM(P14:X14)</f>
        <v>714.4080000000001</v>
      </c>
      <c r="Z14" s="86"/>
      <c r="AA14" s="32">
        <f t="shared" si="4"/>
        <v>714.4080000000001</v>
      </c>
      <c r="AB14" s="32">
        <f t="shared" si="5"/>
        <v>543.8081999999999</v>
      </c>
      <c r="AC14" s="32">
        <f t="shared" si="6"/>
        <v>-319.74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173.4</v>
      </c>
      <c r="C15" s="81">
        <f t="shared" si="0"/>
        <v>1482.5700000000002</v>
      </c>
      <c r="D15" s="35">
        <v>81.9962</v>
      </c>
      <c r="E15" s="87">
        <v>904.51</v>
      </c>
      <c r="F15" s="87">
        <v>439.18</v>
      </c>
      <c r="G15" s="87">
        <v>152.27</v>
      </c>
      <c r="H15" s="94"/>
      <c r="I15" s="36">
        <f t="shared" si="1"/>
        <v>1495.96</v>
      </c>
      <c r="J15" s="89">
        <v>1013.44</v>
      </c>
      <c r="K15" s="89">
        <v>493.87</v>
      </c>
      <c r="L15" s="89">
        <v>171.05</v>
      </c>
      <c r="M15" s="40">
        <f>SUM(J15:L15)</f>
        <v>1678.36</v>
      </c>
      <c r="N15" s="41">
        <f>M15+D15</f>
        <v>1760.3562</v>
      </c>
      <c r="O15" s="82"/>
      <c r="P15" s="200">
        <f t="shared" si="2"/>
        <v>116.17800000000001</v>
      </c>
      <c r="Q15" s="200">
        <f t="shared" si="3"/>
        <v>34.68</v>
      </c>
      <c r="R15" s="200">
        <f>(3.25*B15)</f>
        <v>563.5500000000001</v>
      </c>
      <c r="S15" s="200"/>
      <c r="T15" s="200"/>
      <c r="U15" s="84"/>
      <c r="V15" s="84"/>
      <c r="W15" s="84"/>
      <c r="X15" s="97"/>
      <c r="Y15" s="85">
        <f>SUM(P15:X15)</f>
        <v>714.4080000000001</v>
      </c>
      <c r="Z15" s="86"/>
      <c r="AA15" s="32">
        <f t="shared" si="4"/>
        <v>714.4080000000001</v>
      </c>
      <c r="AB15" s="32">
        <f t="shared" si="5"/>
        <v>1045.9481999999998</v>
      </c>
      <c r="AC15" s="32">
        <f t="shared" si="6"/>
        <v>182.39999999999986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173.4</v>
      </c>
      <c r="C16" s="81">
        <f t="shared" si="0"/>
        <v>1482.5700000000002</v>
      </c>
      <c r="D16" s="35">
        <v>81.9962</v>
      </c>
      <c r="E16" s="38">
        <v>904.51</v>
      </c>
      <c r="F16" s="38">
        <v>439.18</v>
      </c>
      <c r="G16" s="38">
        <v>152.27</v>
      </c>
      <c r="H16" s="93"/>
      <c r="I16" s="36">
        <f t="shared" si="1"/>
        <v>1495.96</v>
      </c>
      <c r="J16" s="37">
        <v>922.8</v>
      </c>
      <c r="K16" s="37">
        <v>449.85</v>
      </c>
      <c r="L16" s="34">
        <v>155.78</v>
      </c>
      <c r="M16" s="40">
        <f>SUM(J16:L16)</f>
        <v>1528.43</v>
      </c>
      <c r="N16" s="41">
        <f>M16+D16</f>
        <v>1610.4262</v>
      </c>
      <c r="O16" s="82"/>
      <c r="P16" s="200">
        <f t="shared" si="2"/>
        <v>116.17800000000001</v>
      </c>
      <c r="Q16" s="200">
        <f t="shared" si="3"/>
        <v>34.68</v>
      </c>
      <c r="R16" s="200">
        <f>(3.25*B16)</f>
        <v>563.5500000000001</v>
      </c>
      <c r="S16" s="201"/>
      <c r="T16" s="201"/>
      <c r="U16" s="84"/>
      <c r="V16" s="84"/>
      <c r="W16" s="91">
        <f>58</f>
        <v>58</v>
      </c>
      <c r="X16" s="97"/>
      <c r="Y16" s="85">
        <f>SUM(P16:X16)</f>
        <v>772.4080000000001</v>
      </c>
      <c r="Z16" s="86"/>
      <c r="AA16" s="32">
        <f t="shared" si="4"/>
        <v>772.4080000000001</v>
      </c>
      <c r="AB16" s="32">
        <f t="shared" si="5"/>
        <v>838.0182</v>
      </c>
      <c r="AC16" s="32">
        <f t="shared" si="6"/>
        <v>32.47000000000003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>SUM(D10:D16)</f>
        <v>573.9734</v>
      </c>
      <c r="E17" s="46">
        <f>SUM(E10:E16)</f>
        <v>7236.080000000001</v>
      </c>
      <c r="F17" s="46">
        <f>SUM(F10:F16)</f>
        <v>3513.4399999999996</v>
      </c>
      <c r="G17" s="46">
        <f>SUM(G10:G16)</f>
        <v>1218.16</v>
      </c>
      <c r="H17" s="46">
        <f>SUM(R10:R16)</f>
        <v>3944.850000000001</v>
      </c>
      <c r="I17" s="46">
        <f>SUM(S10:S16)</f>
        <v>0</v>
      </c>
      <c r="J17" s="46">
        <f>SUM(T10:T16)</f>
        <v>0</v>
      </c>
      <c r="K17" s="46">
        <f>SUM(U10:U16)</f>
        <v>0</v>
      </c>
      <c r="L17" s="46">
        <f>SUM(V10:V16)</f>
        <v>0</v>
      </c>
      <c r="M17" s="46">
        <f>SUM(W10:W16)</f>
        <v>58</v>
      </c>
      <c r="N17" s="46">
        <f>SUM(X10:X16)</f>
        <v>0</v>
      </c>
      <c r="O17" s="46" t="e">
        <f>SUM(#REF!)</f>
        <v>#REF!</v>
      </c>
      <c r="P17" s="46" t="e">
        <f>SUM(#REF!)</f>
        <v>#REF!</v>
      </c>
      <c r="Q17" s="46">
        <f aca="true" t="shared" si="7" ref="Q17:V17">SUM(S10:S16)</f>
        <v>0</v>
      </c>
      <c r="R17" s="46">
        <f t="shared" si="7"/>
        <v>0</v>
      </c>
      <c r="S17" s="46">
        <f t="shared" si="7"/>
        <v>0</v>
      </c>
      <c r="T17" s="46">
        <f aca="true" t="shared" si="8" ref="T17:AB17">SUM(T10:T16)</f>
        <v>0</v>
      </c>
      <c r="U17" s="46">
        <f t="shared" si="8"/>
        <v>0</v>
      </c>
      <c r="V17" s="46">
        <f t="shared" si="8"/>
        <v>0</v>
      </c>
      <c r="W17" s="46">
        <f t="shared" si="8"/>
        <v>58</v>
      </c>
      <c r="X17" s="46">
        <f t="shared" si="8"/>
        <v>0</v>
      </c>
      <c r="Y17" s="46">
        <f t="shared" si="8"/>
        <v>5058.856000000002</v>
      </c>
      <c r="Z17" s="46">
        <f t="shared" si="8"/>
        <v>0</v>
      </c>
      <c r="AA17" s="46">
        <f t="shared" si="8"/>
        <v>5058.856000000002</v>
      </c>
      <c r="AB17" s="46">
        <f t="shared" si="8"/>
        <v>5599.6574</v>
      </c>
      <c r="AC17" s="46">
        <f>SUM(AC10:AC16)</f>
        <v>-1883.1400000000003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53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 t="e">
        <f aca="true" t="shared" si="9" ref="P19:AB19">P8+P17</f>
        <v>#REF!</v>
      </c>
      <c r="Q19" s="48">
        <f t="shared" si="9"/>
        <v>0</v>
      </c>
      <c r="R19" s="48">
        <f t="shared" si="9"/>
        <v>0</v>
      </c>
      <c r="S19" s="48">
        <f t="shared" si="9"/>
        <v>0</v>
      </c>
      <c r="T19" s="48">
        <f t="shared" si="9"/>
        <v>0</v>
      </c>
      <c r="U19" s="48">
        <f t="shared" si="9"/>
        <v>0</v>
      </c>
      <c r="V19" s="48">
        <f t="shared" si="9"/>
        <v>0</v>
      </c>
      <c r="W19" s="48">
        <f t="shared" si="9"/>
        <v>58</v>
      </c>
      <c r="X19" s="48">
        <f t="shared" si="9"/>
        <v>0</v>
      </c>
      <c r="Y19" s="48">
        <f t="shared" si="9"/>
        <v>5058.856000000002</v>
      </c>
      <c r="Z19" s="48">
        <f t="shared" si="9"/>
        <v>0</v>
      </c>
      <c r="AA19" s="48">
        <f t="shared" si="9"/>
        <v>5058.856000000002</v>
      </c>
      <c r="AB19" s="48">
        <f t="shared" si="9"/>
        <v>5599.6574</v>
      </c>
      <c r="AC19" s="48">
        <f>AC8+AC17</f>
        <v>-1883.1400000000003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97" t="s">
        <v>26</v>
      </c>
      <c r="C1" s="197"/>
      <c r="D1" s="197"/>
      <c r="E1" s="197"/>
      <c r="F1" s="197"/>
      <c r="G1" s="197"/>
      <c r="H1" s="197"/>
    </row>
    <row r="2" spans="2:8" ht="21" customHeight="1">
      <c r="B2" s="197" t="s">
        <v>27</v>
      </c>
      <c r="C2" s="197"/>
      <c r="D2" s="197"/>
      <c r="E2" s="197"/>
      <c r="F2" s="197"/>
      <c r="G2" s="197"/>
      <c r="H2" s="197"/>
    </row>
    <row r="5" spans="1:14" ht="12.75">
      <c r="A5" s="198" t="s">
        <v>69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2.75">
      <c r="A6" s="199" t="s">
        <v>54</v>
      </c>
      <c r="B6" s="199"/>
      <c r="C6" s="199"/>
      <c r="D6" s="199"/>
      <c r="E6" s="199"/>
      <c r="F6" s="199"/>
      <c r="G6" s="199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96" t="s">
        <v>28</v>
      </c>
      <c r="B8" s="196"/>
      <c r="C8" s="196"/>
      <c r="D8" s="196"/>
      <c r="E8" s="196">
        <v>8.55</v>
      </c>
      <c r="F8" s="196"/>
    </row>
    <row r="9" spans="1:15" ht="12.75" customHeight="1">
      <c r="A9" s="147" t="s">
        <v>29</v>
      </c>
      <c r="B9" s="174" t="s">
        <v>0</v>
      </c>
      <c r="C9" s="177" t="s">
        <v>66</v>
      </c>
      <c r="D9" s="180" t="s">
        <v>2</v>
      </c>
      <c r="E9" s="190" t="s">
        <v>30</v>
      </c>
      <c r="F9" s="121"/>
      <c r="G9" s="192" t="s">
        <v>55</v>
      </c>
      <c r="H9" s="193"/>
      <c r="I9" s="165" t="s">
        <v>6</v>
      </c>
      <c r="J9" s="166"/>
      <c r="K9" s="166"/>
      <c r="L9" s="166"/>
      <c r="M9" s="167"/>
      <c r="N9" s="171" t="s">
        <v>31</v>
      </c>
      <c r="O9" s="171" t="s">
        <v>8</v>
      </c>
    </row>
    <row r="10" spans="1:15" ht="12.75">
      <c r="A10" s="148"/>
      <c r="B10" s="175"/>
      <c r="C10" s="178"/>
      <c r="D10" s="181"/>
      <c r="E10" s="191"/>
      <c r="F10" s="123"/>
      <c r="G10" s="194"/>
      <c r="H10" s="195"/>
      <c r="I10" s="168"/>
      <c r="J10" s="169"/>
      <c r="K10" s="169"/>
      <c r="L10" s="169"/>
      <c r="M10" s="170"/>
      <c r="N10" s="172"/>
      <c r="O10" s="172"/>
    </row>
    <row r="11" spans="1:15" ht="26.25" customHeight="1">
      <c r="A11" s="148"/>
      <c r="B11" s="175"/>
      <c r="C11" s="178"/>
      <c r="D11" s="181"/>
      <c r="E11" s="183" t="s">
        <v>32</v>
      </c>
      <c r="F11" s="122"/>
      <c r="G11" s="20" t="s">
        <v>33</v>
      </c>
      <c r="H11" s="184" t="s">
        <v>5</v>
      </c>
      <c r="I11" s="186" t="s">
        <v>34</v>
      </c>
      <c r="J11" s="188" t="s">
        <v>56</v>
      </c>
      <c r="K11" s="188" t="s">
        <v>35</v>
      </c>
      <c r="L11" s="188" t="s">
        <v>15</v>
      </c>
      <c r="M11" s="184" t="s">
        <v>17</v>
      </c>
      <c r="N11" s="172"/>
      <c r="O11" s="172"/>
    </row>
    <row r="12" spans="1:15" ht="66.75" customHeight="1" thickBot="1">
      <c r="A12" s="149"/>
      <c r="B12" s="176"/>
      <c r="C12" s="179"/>
      <c r="D12" s="182"/>
      <c r="E12" s="49" t="s">
        <v>36</v>
      </c>
      <c r="F12" s="50" t="s">
        <v>11</v>
      </c>
      <c r="G12" s="16" t="s">
        <v>57</v>
      </c>
      <c r="H12" s="185"/>
      <c r="I12" s="187"/>
      <c r="J12" s="189"/>
      <c r="K12" s="189"/>
      <c r="L12" s="189"/>
      <c r="M12" s="185"/>
      <c r="N12" s="173"/>
      <c r="O12" s="173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173.4</v>
      </c>
      <c r="C15" s="63">
        <f>'2011'!C10</f>
        <v>1482.5700000000002</v>
      </c>
      <c r="D15" s="63">
        <f>'2011'!D10</f>
        <v>81.9962</v>
      </c>
      <c r="E15" s="58">
        <f>'2011'!I10</f>
        <v>1495.96</v>
      </c>
      <c r="F15" s="202" t="s">
        <v>67</v>
      </c>
      <c r="G15" s="60">
        <f>'2011'!M10</f>
        <v>2014.29</v>
      </c>
      <c r="H15" s="60">
        <f>'2011'!N10</f>
        <v>2096.2862</v>
      </c>
      <c r="I15" s="60">
        <f>'2011'!P10</f>
        <v>116.17800000000001</v>
      </c>
      <c r="J15" s="60">
        <f>'2011'!Q10</f>
        <v>34.68</v>
      </c>
      <c r="K15" s="60">
        <f>'2011'!R10</f>
        <v>563.5500000000001</v>
      </c>
      <c r="L15" s="59">
        <f>'2011'!U10+'2011'!V10+'2011'!W10</f>
        <v>0</v>
      </c>
      <c r="M15" s="60">
        <f>'2011'!AA10</f>
        <v>714.4080000000001</v>
      </c>
      <c r="N15" s="60">
        <f>'2011'!AB10</f>
        <v>1381.8781999999999</v>
      </c>
      <c r="O15" s="60">
        <f>'2011'!AC10</f>
        <v>518.3299999999999</v>
      </c>
      <c r="P15" s="24"/>
      <c r="Q15" s="24"/>
    </row>
    <row r="16" spans="1:17" ht="12.75">
      <c r="A16" s="62" t="s">
        <v>22</v>
      </c>
      <c r="B16" s="63">
        <f>'2011'!B11</f>
        <v>173.4</v>
      </c>
      <c r="C16" s="63">
        <f>'2011'!C11</f>
        <v>1482.5700000000002</v>
      </c>
      <c r="D16" s="63">
        <f>'2011'!D11</f>
        <v>81.9962</v>
      </c>
      <c r="E16" s="58">
        <f>'2011'!I11</f>
        <v>2991.92</v>
      </c>
      <c r="F16" s="202" t="s">
        <v>67</v>
      </c>
      <c r="G16" s="60">
        <f>'2011'!M11</f>
        <v>927.6200000000001</v>
      </c>
      <c r="H16" s="60">
        <f>'2011'!N11</f>
        <v>1009.6162000000002</v>
      </c>
      <c r="I16" s="60">
        <f>'2011'!P11</f>
        <v>116.17800000000001</v>
      </c>
      <c r="J16" s="60">
        <f>'2011'!Q11</f>
        <v>34.68</v>
      </c>
      <c r="K16" s="60">
        <f>'2011'!R11</f>
        <v>563.5500000000001</v>
      </c>
      <c r="L16" s="59">
        <f>'2011'!U11+'2011'!V11+'2011'!W11</f>
        <v>0</v>
      </c>
      <c r="M16" s="60">
        <f>'2011'!AA11</f>
        <v>714.4080000000001</v>
      </c>
      <c r="N16" s="60">
        <f>'2011'!AB11</f>
        <v>295.20820000000003</v>
      </c>
      <c r="O16" s="60">
        <f>'2011'!AC11</f>
        <v>-2064.3</v>
      </c>
      <c r="P16" s="24"/>
      <c r="Q16" s="24"/>
    </row>
    <row r="17" spans="1:17" ht="12.75">
      <c r="A17" s="62" t="s">
        <v>23</v>
      </c>
      <c r="B17" s="63">
        <f>'2011'!B12</f>
        <v>173.4</v>
      </c>
      <c r="C17" s="63">
        <f>'2011'!C12</f>
        <v>1482.5700000000002</v>
      </c>
      <c r="D17" s="63">
        <f>'2011'!D12</f>
        <v>81.9962</v>
      </c>
      <c r="E17" s="58">
        <f>'2011'!I12</f>
        <v>1495.96</v>
      </c>
      <c r="F17" s="202" t="s">
        <v>67</v>
      </c>
      <c r="G17" s="60">
        <f>'2011'!M12</f>
        <v>1287.88</v>
      </c>
      <c r="H17" s="60">
        <f>'2011'!N12</f>
        <v>1369.8762000000002</v>
      </c>
      <c r="I17" s="60">
        <f>'2011'!P12</f>
        <v>116.17800000000001</v>
      </c>
      <c r="J17" s="60">
        <f>'2011'!Q12</f>
        <v>34.68</v>
      </c>
      <c r="K17" s="60">
        <f>'2011'!R12</f>
        <v>563.5500000000001</v>
      </c>
      <c r="L17" s="59">
        <f>'2011'!U12+'2011'!V12+'2011'!W12</f>
        <v>0</v>
      </c>
      <c r="M17" s="60">
        <f>'2011'!AA12</f>
        <v>714.4080000000001</v>
      </c>
      <c r="N17" s="60">
        <f>'2011'!AB12</f>
        <v>655.4682</v>
      </c>
      <c r="O17" s="60">
        <f>'2011'!AC12</f>
        <v>-208.07999999999993</v>
      </c>
      <c r="P17" s="24"/>
      <c r="Q17" s="24"/>
    </row>
    <row r="18" spans="1:17" ht="12.75">
      <c r="A18" s="62" t="s">
        <v>24</v>
      </c>
      <c r="B18" s="63">
        <f>'2011'!B13</f>
        <v>173.4</v>
      </c>
      <c r="C18" s="63">
        <f>'2011'!C13</f>
        <v>1482.5700000000002</v>
      </c>
      <c r="D18" s="63">
        <f>'2011'!D13</f>
        <v>81.9962</v>
      </c>
      <c r="E18" s="58">
        <f>'2011'!I13</f>
        <v>1495.96</v>
      </c>
      <c r="F18" s="202" t="s">
        <v>67</v>
      </c>
      <c r="G18" s="60">
        <f>'2011'!M13</f>
        <v>1471.74</v>
      </c>
      <c r="H18" s="60">
        <f>'2011'!N13</f>
        <v>1553.7362</v>
      </c>
      <c r="I18" s="60">
        <f>'2011'!P13</f>
        <v>116.17800000000001</v>
      </c>
      <c r="J18" s="60">
        <f>'2011'!Q13</f>
        <v>34.68</v>
      </c>
      <c r="K18" s="60">
        <f>'2011'!R13</f>
        <v>563.5500000000001</v>
      </c>
      <c r="L18" s="59">
        <f>'2011'!U13+'2011'!V13+'2011'!W13</f>
        <v>0</v>
      </c>
      <c r="M18" s="60">
        <f>'2011'!AA13</f>
        <v>714.4080000000001</v>
      </c>
      <c r="N18" s="60">
        <f>'2011'!AB13</f>
        <v>839.3281999999999</v>
      </c>
      <c r="O18" s="60">
        <f>'2011'!AC13</f>
        <v>-24.220000000000027</v>
      </c>
      <c r="P18" s="24"/>
      <c r="Q18" s="24"/>
    </row>
    <row r="19" spans="1:17" ht="12.75">
      <c r="A19" s="62" t="s">
        <v>18</v>
      </c>
      <c r="B19" s="63">
        <f>'2011'!B14</f>
        <v>173.4</v>
      </c>
      <c r="C19" s="63">
        <f>'2011'!C14</f>
        <v>1482.5700000000002</v>
      </c>
      <c r="D19" s="63">
        <f>'2011'!D14</f>
        <v>81.9962</v>
      </c>
      <c r="E19" s="58">
        <f>'2011'!I14</f>
        <v>1495.96</v>
      </c>
      <c r="F19" s="202" t="s">
        <v>67</v>
      </c>
      <c r="G19" s="60">
        <f>'2011'!M14</f>
        <v>1176.22</v>
      </c>
      <c r="H19" s="60">
        <f>'2011'!N14</f>
        <v>1258.2162</v>
      </c>
      <c r="I19" s="60">
        <f>'2011'!P14</f>
        <v>116.17800000000001</v>
      </c>
      <c r="J19" s="60">
        <f>'2011'!Q14</f>
        <v>34.68</v>
      </c>
      <c r="K19" s="60">
        <f>'2011'!R14</f>
        <v>563.5500000000001</v>
      </c>
      <c r="L19" s="59">
        <f>'2011'!U14+'2011'!V14+'2011'!W14</f>
        <v>0</v>
      </c>
      <c r="M19" s="60">
        <f>'2011'!AA14</f>
        <v>714.4080000000001</v>
      </c>
      <c r="N19" s="60">
        <f>'2011'!AB14</f>
        <v>543.8081999999999</v>
      </c>
      <c r="O19" s="60">
        <f>'2011'!AC14</f>
        <v>-319.74</v>
      </c>
      <c r="P19" s="24"/>
      <c r="Q19" s="24"/>
    </row>
    <row r="20" spans="1:17" ht="12.75">
      <c r="A20" s="62" t="s">
        <v>19</v>
      </c>
      <c r="B20" s="63">
        <f>'2011'!B15</f>
        <v>173.4</v>
      </c>
      <c r="C20" s="63">
        <f>'2011'!C15</f>
        <v>1482.5700000000002</v>
      </c>
      <c r="D20" s="63">
        <f>'2011'!D15</f>
        <v>81.9962</v>
      </c>
      <c r="E20" s="58">
        <f>'2011'!I15</f>
        <v>1495.96</v>
      </c>
      <c r="F20" s="202" t="s">
        <v>67</v>
      </c>
      <c r="G20" s="60">
        <f>'2011'!M15</f>
        <v>1678.36</v>
      </c>
      <c r="H20" s="60">
        <f>'2011'!N15</f>
        <v>1760.3562</v>
      </c>
      <c r="I20" s="60">
        <f>'2011'!P15</f>
        <v>116.17800000000001</v>
      </c>
      <c r="J20" s="60">
        <f>'2011'!Q15</f>
        <v>34.68</v>
      </c>
      <c r="K20" s="60">
        <f>'2011'!R15</f>
        <v>563.5500000000001</v>
      </c>
      <c r="L20" s="59">
        <f>'2011'!U15+'2011'!V15+'2011'!W15</f>
        <v>0</v>
      </c>
      <c r="M20" s="60">
        <f>'2011'!AA15</f>
        <v>714.4080000000001</v>
      </c>
      <c r="N20" s="60">
        <f>'2011'!AB15</f>
        <v>1045.9481999999998</v>
      </c>
      <c r="O20" s="60">
        <f>'2011'!AC15</f>
        <v>182.39999999999986</v>
      </c>
      <c r="P20" s="24"/>
      <c r="Q20" s="24"/>
    </row>
    <row r="21" spans="1:17" ht="13.5" thickBot="1">
      <c r="A21" s="62" t="s">
        <v>20</v>
      </c>
      <c r="B21" s="63">
        <f>'2011'!B16</f>
        <v>173.4</v>
      </c>
      <c r="C21" s="63">
        <f>'2011'!C16</f>
        <v>1482.5700000000002</v>
      </c>
      <c r="D21" s="63">
        <f>'2011'!D16</f>
        <v>81.9962</v>
      </c>
      <c r="E21" s="58">
        <f>'2011'!I16</f>
        <v>1495.96</v>
      </c>
      <c r="F21" s="202" t="s">
        <v>67</v>
      </c>
      <c r="G21" s="60">
        <f>'2011'!M16</f>
        <v>1528.43</v>
      </c>
      <c r="H21" s="60">
        <f>'2011'!N16</f>
        <v>1610.4262</v>
      </c>
      <c r="I21" s="60">
        <f>'2011'!P16</f>
        <v>116.17800000000001</v>
      </c>
      <c r="J21" s="60">
        <f>'2011'!Q16</f>
        <v>34.68</v>
      </c>
      <c r="K21" s="60">
        <f>'2011'!R16</f>
        <v>563.5500000000001</v>
      </c>
      <c r="L21" s="59">
        <f>'2011'!U16+'2011'!V16+'2011'!W16</f>
        <v>58</v>
      </c>
      <c r="M21" s="60">
        <f>'2011'!AA16</f>
        <v>772.4080000000001</v>
      </c>
      <c r="N21" s="60">
        <f>'2011'!AB16</f>
        <v>838.0182</v>
      </c>
      <c r="O21" s="60">
        <f>'2011'!AC16</f>
        <v>32.47000000000003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10377.99</v>
      </c>
      <c r="D22" s="9">
        <f t="shared" si="0"/>
        <v>573.9734</v>
      </c>
      <c r="E22" s="9">
        <f t="shared" si="0"/>
        <v>11967.68</v>
      </c>
      <c r="F22" s="9">
        <f t="shared" si="0"/>
        <v>0</v>
      </c>
      <c r="G22" s="9">
        <f t="shared" si="0"/>
        <v>10084.54</v>
      </c>
      <c r="H22" s="9">
        <f t="shared" si="0"/>
        <v>10658.5134</v>
      </c>
      <c r="I22" s="9">
        <f t="shared" si="0"/>
        <v>813.2460000000001</v>
      </c>
      <c r="J22" s="9">
        <f t="shared" si="0"/>
        <v>242.76000000000002</v>
      </c>
      <c r="K22" s="9">
        <f t="shared" si="0"/>
        <v>3944.850000000001</v>
      </c>
      <c r="L22" s="9">
        <f t="shared" si="0"/>
        <v>58</v>
      </c>
      <c r="M22" s="9">
        <f t="shared" si="0"/>
        <v>5058.856000000002</v>
      </c>
      <c r="N22" s="9">
        <f t="shared" si="0"/>
        <v>5599.6574</v>
      </c>
      <c r="O22" s="9">
        <f t="shared" si="0"/>
        <v>-1883.1400000000003</v>
      </c>
      <c r="P22" s="10"/>
      <c r="Q22" s="10"/>
    </row>
    <row r="23" spans="1:17" ht="13.5" thickBot="1">
      <c r="A23" s="160" t="s">
        <v>37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64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10377.99</v>
      </c>
      <c r="D24" s="13">
        <f t="shared" si="1"/>
        <v>573.9734</v>
      </c>
      <c r="E24" s="13">
        <f t="shared" si="1"/>
        <v>11967.68</v>
      </c>
      <c r="F24" s="13">
        <f t="shared" si="1"/>
        <v>0</v>
      </c>
      <c r="G24" s="13">
        <f t="shared" si="1"/>
        <v>10084.54</v>
      </c>
      <c r="H24" s="13">
        <f t="shared" si="1"/>
        <v>10658.5134</v>
      </c>
      <c r="I24" s="13">
        <f t="shared" si="1"/>
        <v>813.2460000000001</v>
      </c>
      <c r="J24" s="13">
        <f t="shared" si="1"/>
        <v>242.76000000000002</v>
      </c>
      <c r="K24" s="13">
        <f t="shared" si="1"/>
        <v>3944.850000000001</v>
      </c>
      <c r="L24" s="13">
        <f t="shared" si="1"/>
        <v>58</v>
      </c>
      <c r="M24" s="13">
        <f t="shared" si="1"/>
        <v>5058.856000000002</v>
      </c>
      <c r="N24" s="13">
        <f t="shared" si="1"/>
        <v>5599.6574</v>
      </c>
      <c r="O24" s="13">
        <f>O22</f>
        <v>-1883.1400000000003</v>
      </c>
      <c r="P24" s="14"/>
      <c r="Q24" s="10"/>
    </row>
    <row r="26" spans="1:17" ht="12.75">
      <c r="A26" s="2" t="s">
        <v>65</v>
      </c>
      <c r="D26" s="65" t="s">
        <v>58</v>
      </c>
      <c r="P26" s="24"/>
      <c r="Q26" s="24"/>
    </row>
    <row r="27" spans="1:17" ht="12.75">
      <c r="A27" s="22" t="s">
        <v>41</v>
      </c>
      <c r="B27" s="22" t="s">
        <v>42</v>
      </c>
      <c r="C27" s="162" t="s">
        <v>43</v>
      </c>
      <c r="D27" s="162"/>
      <c r="P27" s="24"/>
      <c r="Q27" s="24"/>
    </row>
    <row r="28" spans="1:17" ht="12.75">
      <c r="A28" s="66">
        <v>10687.99</v>
      </c>
      <c r="B28" s="66">
        <v>0</v>
      </c>
      <c r="C28" s="163">
        <f>A28-B28</f>
        <v>10687.99</v>
      </c>
      <c r="D28" s="164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44</v>
      </c>
      <c r="G30" s="21" t="s">
        <v>45</v>
      </c>
      <c r="P30" s="24"/>
      <c r="Q30" s="24"/>
    </row>
    <row r="31" ht="12.75">
      <c r="A31" s="24"/>
    </row>
    <row r="32" ht="12.75">
      <c r="A32" s="65" t="s">
        <v>59</v>
      </c>
    </row>
    <row r="33" ht="12.75">
      <c r="A33" s="21" t="s">
        <v>60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2012-06-08T11:30:58Z</dcterms:modified>
  <cp:category/>
  <cp:version/>
  <cp:contentType/>
  <cp:contentStatus/>
</cp:coreProperties>
</file>