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<sst xmlns="http://schemas.openxmlformats.org/spreadsheetml/2006/main" count="121" uniqueCount="99">
  <si>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</si>
  <si>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</si>
  <si>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</si>
  <si>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</si>
  <si>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</si>
  <si>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</si>
  <si>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</si>
  <si>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</si>
  <si>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</si>
  <si>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</si>
  <si>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</si>
  <si>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</si>
  <si>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</si>
  <si>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</si>
  <si>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</si>
  <si>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</si>
  <si>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</si>
  <si>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</si>
  <si>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</si>
  <si>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</si>
  <si>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</si>
  <si>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</si>
  <si>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</si>
  <si>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</si>
  <si>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</si>
  <si>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</si>
  <si>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</si>
  <si>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</si>
  <si>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</si>
  <si>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</si>
  <si>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</si>
  <si>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</si>
  <si>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</si>
  <si>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</si>
  <si>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</si>
  <si>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</si>
  <si>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</si>
  <si>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</si>
  <si>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</si>
  <si>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</si>
  <si>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</si>
  <si>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</si>
  <si>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</si>
  <si>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</si>
  <si>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</si>
  <si>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</si>
  <si>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</si>
  <si>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</si>
  <si>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</si>
  <si>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</si>
  <si>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</si>
  <si>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</si>
  <si>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</si>
  <si>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</si>
  <si>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</si>
  <si>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</si>
  <si>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</si>
  <si>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</si>
  <si>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</si>
  <si>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</si>
  <si>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</si>
  <si>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</si>
  <si>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</si>
  <si>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</si>
  <si>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</si>
  <si>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</si>
  <si>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</si>
  <si>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</si>
  <si>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</si>
  <si>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</si>
  <si>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</si>
  <si>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</si>
  <si>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</si>
  <si>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</si>
  <si>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</si>
  <si>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</si>
  <si>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</si>
  <si>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</si>
  <si>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</si>
  <si>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</si>
  <si>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</si>
  <si>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</si>
  <si>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</si>
  <si>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</si>
  <si>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</si>
  <si>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</si>
  <si>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</si>
  <si>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</si>
  <si>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</si>
  <si>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</si>
  <si>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</si>
  <si>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</si>
  <si>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</si>
  <si>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</si>
  <si>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</si>
  <si>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</si>
  <si>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</si>
  <si>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</si>
  <si>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Советская, д.44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</si>
</sst>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19" ht="12.75">
      <c r="A10" s="20" t="s">
        <v>58</v>
      </c>
      <c r="B10" s="21">
        <v>60</v>
      </c>
      <c r="C10" s="22">
        <f>(B10*0.87)+((B10*5.17*0.9*0.9*0.9)+(B10*2.51*0.9*0.9*0.9))</f>
        <v>388.1232</v>
      </c>
      <c r="D10" s="23">
        <v>62.04</v>
      </c>
      <c r="E10" s="47">
        <v>0</v>
      </c>
      <c r="F10" s="47">
        <v>0</v>
      </c>
      <c r="G10" s="47">
        <v>226.2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54.9</v>
      </c>
      <c r="N10" s="47">
        <v>0</v>
      </c>
      <c r="O10" s="130">
        <v>26.1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307.2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62.04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18">0.67*B10</f>
        <v>40.2</v>
      </c>
      <c r="AL10" s="35">
        <f aca="true" t="shared" si="3" ref="AL10:AL18">B10*0.2</f>
        <v>12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52.2</v>
      </c>
      <c r="BD10" s="38"/>
      <c r="BE10" s="38">
        <f>BC10</f>
        <v>52.2</v>
      </c>
      <c r="BF10" s="38">
        <f>AG10-BE10</f>
        <v>9.839999999999996</v>
      </c>
      <c r="BG10" s="38">
        <f>AF10-U10</f>
        <v>-307.2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7"/>
      <c r="BR10" s="38"/>
      <c r="BS10" s="38"/>
      <c r="BT10" s="38"/>
      <c r="BU10" s="38"/>
      <c r="BV10" s="38"/>
      <c r="BW10" s="38"/>
      <c r="BX10" s="38"/>
      <c r="BY10" s="37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7"/>
      <c r="CV10" s="37"/>
      <c r="CW10" s="37"/>
      <c r="CX10" s="37"/>
      <c r="CY10" s="37"/>
      <c r="CZ10" s="37"/>
      <c r="DA10" s="38"/>
      <c r="DB10" s="38"/>
      <c r="DC10" s="38"/>
      <c r="DD10" s="38"/>
      <c r="DE10" s="38"/>
      <c r="DF10" s="39"/>
      <c r="DG10" s="39"/>
      <c r="DH10" s="36"/>
      <c r="DI10" s="14"/>
      <c r="DJ10" s="14"/>
      <c r="DK10" s="19"/>
      <c r="DL10" s="40"/>
      <c r="DM10" s="41"/>
      <c r="DN10" s="42"/>
      <c r="DO10" s="43"/>
    </row>
    <row r="11" spans="1:117" ht="12.75">
      <c r="A11" s="20" t="s">
        <v>59</v>
      </c>
      <c r="B11" s="21">
        <v>60</v>
      </c>
      <c r="C11" s="22">
        <f>(B11*0.87)+((B11*5.17*0.9*0.9*0.9)+(B11*2.51*0.9*0.9*0.9))</f>
        <v>388.1232</v>
      </c>
      <c r="D11" s="23">
        <v>62.04</v>
      </c>
      <c r="E11" s="47">
        <v>0</v>
      </c>
      <c r="F11" s="47">
        <v>0</v>
      </c>
      <c r="G11" s="47">
        <v>226.2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54.9</v>
      </c>
      <c r="N11" s="47">
        <v>0</v>
      </c>
      <c r="O11" s="130">
        <v>26.1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307.2</v>
      </c>
      <c r="V11" s="31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62.04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40.2</v>
      </c>
      <c r="AL11" s="35">
        <f t="shared" si="3"/>
        <v>12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52.2</v>
      </c>
      <c r="BD11" s="38"/>
      <c r="BE11" s="38">
        <f aca="true" t="shared" si="4" ref="BE11:BE21">BC11</f>
        <v>52.2</v>
      </c>
      <c r="BF11" s="38">
        <f aca="true" t="shared" si="5" ref="BF11:BF21">AG11-BE11</f>
        <v>9.839999999999996</v>
      </c>
      <c r="BG11" s="38">
        <f aca="true" t="shared" si="6" ref="BG11:BG21">AF11-U11</f>
        <v>-307.2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7"/>
      <c r="BR11" s="38"/>
      <c r="BS11" s="38"/>
      <c r="BT11" s="38"/>
      <c r="BU11" s="38"/>
      <c r="BV11" s="38"/>
      <c r="BW11" s="38"/>
      <c r="BX11" s="38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7"/>
      <c r="CV11" s="37"/>
      <c r="CW11" s="37"/>
      <c r="CX11" s="37"/>
      <c r="CY11" s="37"/>
      <c r="CZ11" s="37"/>
      <c r="DA11" s="38"/>
      <c r="DB11" s="38"/>
      <c r="DC11" s="38"/>
      <c r="DD11" s="38"/>
      <c r="DE11" s="38"/>
      <c r="DF11" s="39"/>
      <c r="DG11" s="39"/>
      <c r="DH11" s="36"/>
      <c r="DI11" s="14"/>
      <c r="DJ11" s="14"/>
      <c r="DK11" s="19"/>
      <c r="DL11" s="41"/>
      <c r="DM11" s="46"/>
    </row>
    <row r="12" spans="1:116" ht="12.75">
      <c r="A12" s="20" t="s">
        <v>60</v>
      </c>
      <c r="B12" s="21">
        <v>60</v>
      </c>
      <c r="C12" s="22">
        <f>(B12*0.87)+((B12*5.17*0.9*0.9*0.9)+(B12*2.51*0.9*0.9*0.9))</f>
        <v>388.1232</v>
      </c>
      <c r="D12" s="23">
        <v>62.04</v>
      </c>
      <c r="E12" s="47">
        <v>0</v>
      </c>
      <c r="F12" s="47">
        <v>0</v>
      </c>
      <c r="G12" s="47">
        <v>113.1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54.9</v>
      </c>
      <c r="N12" s="47">
        <v>0</v>
      </c>
      <c r="O12" s="130">
        <v>26.1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194.1</v>
      </c>
      <c r="V12" s="48">
        <f t="shared" si="0"/>
        <v>0</v>
      </c>
      <c r="W12" s="49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62.04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40.2</v>
      </c>
      <c r="AL12" s="35">
        <f t="shared" si="3"/>
        <v>12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52.2</v>
      </c>
      <c r="BD12" s="38"/>
      <c r="BE12" s="38">
        <f t="shared" si="4"/>
        <v>52.2</v>
      </c>
      <c r="BF12" s="38">
        <f t="shared" si="5"/>
        <v>9.839999999999996</v>
      </c>
      <c r="BG12" s="38">
        <f t="shared" si="6"/>
        <v>-194.1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7"/>
      <c r="BR12" s="38"/>
      <c r="BS12" s="38"/>
      <c r="BT12" s="38"/>
      <c r="BU12" s="38"/>
      <c r="BV12" s="38"/>
      <c r="BW12" s="38"/>
      <c r="BX12" s="38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7"/>
      <c r="CV12" s="37"/>
      <c r="CW12" s="37"/>
      <c r="CX12" s="37"/>
      <c r="CY12" s="37"/>
      <c r="CZ12" s="37"/>
      <c r="DA12" s="38"/>
      <c r="DB12" s="38"/>
      <c r="DC12" s="38"/>
      <c r="DD12" s="38"/>
      <c r="DE12" s="38"/>
      <c r="DF12" s="39"/>
      <c r="DG12" s="39"/>
      <c r="DH12" s="36"/>
      <c r="DI12" s="14"/>
      <c r="DJ12" s="14"/>
      <c r="DK12" s="41"/>
      <c r="DL12" s="46"/>
    </row>
    <row r="13" spans="1:118" ht="12.75">
      <c r="A13" s="20" t="s">
        <v>61</v>
      </c>
      <c r="B13" s="21">
        <v>60</v>
      </c>
      <c r="C13" s="22">
        <f>(B13*0.87)+((B13*5.17*0.9*0.9*0.9)+(B13*2.51*0.9*0.9*0.9))</f>
        <v>388.1232</v>
      </c>
      <c r="D13" s="51">
        <v>62.04</v>
      </c>
      <c r="E13" s="26">
        <v>0</v>
      </c>
      <c r="F13" s="47">
        <v>0</v>
      </c>
      <c r="G13" s="47">
        <v>113.1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54.9</v>
      </c>
      <c r="N13" s="47">
        <v>0</v>
      </c>
      <c r="O13" s="130">
        <v>26.1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194.1</v>
      </c>
      <c r="V13" s="48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62.04</v>
      </c>
      <c r="AH13" s="53">
        <f t="shared" si="1"/>
        <v>0</v>
      </c>
      <c r="AI13" s="53">
        <f t="shared" si="1"/>
        <v>0</v>
      </c>
      <c r="AJ13" s="135"/>
      <c r="AK13" s="35">
        <f t="shared" si="2"/>
        <v>40.2</v>
      </c>
      <c r="AL13" s="35">
        <f t="shared" si="3"/>
        <v>12</v>
      </c>
      <c r="AM13" s="35">
        <v>0</v>
      </c>
      <c r="AN13" s="35">
        <v>0</v>
      </c>
      <c r="AO13" s="35">
        <v>0</v>
      </c>
      <c r="AP13" s="35">
        <v>0</v>
      </c>
      <c r="AQ13" s="139">
        <v>0</v>
      </c>
      <c r="AR13" s="35">
        <v>0</v>
      </c>
      <c r="AS13" s="139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52.2</v>
      </c>
      <c r="BD13" s="136"/>
      <c r="BE13" s="38">
        <f t="shared" si="4"/>
        <v>52.2</v>
      </c>
      <c r="BF13" s="38">
        <f t="shared" si="5"/>
        <v>9.839999999999996</v>
      </c>
      <c r="BG13" s="38">
        <f t="shared" si="6"/>
        <v>-194.1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7"/>
      <c r="BR13" s="38"/>
      <c r="BS13" s="38"/>
      <c r="BT13" s="38"/>
      <c r="BU13" s="38"/>
      <c r="BV13" s="38"/>
      <c r="BW13" s="38"/>
      <c r="BX13" s="38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37"/>
      <c r="CW13" s="37"/>
      <c r="CX13" s="37"/>
      <c r="CY13" s="37"/>
      <c r="CZ13" s="37"/>
      <c r="DA13" s="38"/>
      <c r="DB13" s="38"/>
      <c r="DC13" s="38"/>
      <c r="DD13" s="38"/>
      <c r="DE13" s="38"/>
      <c r="DF13" s="39"/>
      <c r="DG13" s="39"/>
      <c r="DH13" s="36"/>
      <c r="DI13" s="14"/>
      <c r="DJ13" s="14"/>
      <c r="DK13" s="14"/>
      <c r="DL13" s="19"/>
      <c r="DM13" s="41"/>
      <c r="DN13" s="46"/>
    </row>
    <row r="14" spans="1:117" ht="12.75">
      <c r="A14" s="20" t="s">
        <v>62</v>
      </c>
      <c r="B14" s="137">
        <v>60</v>
      </c>
      <c r="C14" s="22">
        <f>(B14*0.87)+((B14*5.17*0.9*0.9*0.9)+(B14*2.51*0.9*0.9*0.9))</f>
        <v>388.1232</v>
      </c>
      <c r="D14" s="51">
        <v>62.04</v>
      </c>
      <c r="E14" s="133">
        <v>0</v>
      </c>
      <c r="F14" s="47">
        <v>0</v>
      </c>
      <c r="G14" s="47">
        <v>113.1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54.9</v>
      </c>
      <c r="N14" s="47">
        <v>0</v>
      </c>
      <c r="O14" s="134">
        <v>26.1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194.1</v>
      </c>
      <c r="V14" s="58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7" ref="AG14:AG21">D14+V14+AF14</f>
        <v>62.04</v>
      </c>
      <c r="AH14" s="53">
        <f t="shared" si="1"/>
        <v>0</v>
      </c>
      <c r="AI14" s="53">
        <f t="shared" si="1"/>
        <v>0</v>
      </c>
      <c r="AJ14" s="135"/>
      <c r="AK14" s="35">
        <f t="shared" si="2"/>
        <v>40.2</v>
      </c>
      <c r="AL14" s="35">
        <f t="shared" si="3"/>
        <v>12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35">
        <v>0</v>
      </c>
      <c r="AS14" s="139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52.2</v>
      </c>
      <c r="BD14" s="136"/>
      <c r="BE14" s="38">
        <f t="shared" si="4"/>
        <v>52.2</v>
      </c>
      <c r="BF14" s="38">
        <f t="shared" si="5"/>
        <v>9.839999999999996</v>
      </c>
      <c r="BG14" s="38">
        <f t="shared" si="6"/>
        <v>-194.1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7"/>
      <c r="BR14" s="38"/>
      <c r="BS14" s="38"/>
      <c r="BT14" s="38"/>
      <c r="BU14" s="38"/>
      <c r="BV14" s="38"/>
      <c r="BW14" s="38"/>
      <c r="BX14" s="38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7"/>
      <c r="CV14" s="37"/>
      <c r="CW14" s="37"/>
      <c r="CX14" s="37"/>
      <c r="CY14" s="37"/>
      <c r="CZ14" s="37"/>
      <c r="DA14" s="38"/>
      <c r="DB14" s="38"/>
      <c r="DC14" s="38"/>
      <c r="DD14" s="38"/>
      <c r="DE14" s="38"/>
      <c r="DF14" s="39"/>
      <c r="DG14" s="39"/>
      <c r="DH14" s="36"/>
      <c r="DI14" s="14"/>
      <c r="DJ14" s="14"/>
      <c r="DK14" s="19"/>
      <c r="DL14" s="41"/>
      <c r="DM14" s="46"/>
    </row>
    <row r="15" spans="1:117" ht="13.5" thickBot="1">
      <c r="A15" s="20" t="s">
        <v>63</v>
      </c>
      <c r="B15" s="21">
        <v>60</v>
      </c>
      <c r="C15" s="22">
        <f>(B15*0.87)+((B15*5.17*0.9*0.9*0.9)+(B15*2.51*0.9*0.9*0.9))</f>
        <v>388.1232</v>
      </c>
      <c r="D15" s="51">
        <v>62.04</v>
      </c>
      <c r="E15" s="60">
        <v>0</v>
      </c>
      <c r="F15" s="60"/>
      <c r="G15" s="60">
        <v>226.2</v>
      </c>
      <c r="H15" s="60"/>
      <c r="I15" s="61">
        <v>0</v>
      </c>
      <c r="J15" s="61"/>
      <c r="K15" s="61">
        <v>0</v>
      </c>
      <c r="L15" s="61"/>
      <c r="M15" s="61">
        <v>109.8</v>
      </c>
      <c r="N15" s="61"/>
      <c r="O15" s="61">
        <v>52.2</v>
      </c>
      <c r="P15" s="61"/>
      <c r="Q15" s="61">
        <v>0</v>
      </c>
      <c r="R15" s="62"/>
      <c r="S15" s="62">
        <v>0</v>
      </c>
      <c r="T15" s="61"/>
      <c r="U15" s="63">
        <f t="shared" si="0"/>
        <v>388.2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8" ref="AF15:AF21">SUM(W15:AE15)</f>
        <v>0</v>
      </c>
      <c r="AG15" s="52">
        <f t="shared" si="7"/>
        <v>62.04</v>
      </c>
      <c r="AH15" s="53">
        <f t="shared" si="1"/>
        <v>0</v>
      </c>
      <c r="AI15" s="53">
        <f t="shared" si="1"/>
        <v>0</v>
      </c>
      <c r="AJ15" s="135"/>
      <c r="AK15" s="35">
        <f t="shared" si="2"/>
        <v>40.2</v>
      </c>
      <c r="AL15" s="35">
        <f t="shared" si="3"/>
        <v>12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52.2</v>
      </c>
      <c r="BD15" s="136"/>
      <c r="BE15" s="38">
        <f t="shared" si="4"/>
        <v>52.2</v>
      </c>
      <c r="BF15" s="38">
        <f t="shared" si="5"/>
        <v>9.839999999999996</v>
      </c>
      <c r="BG15" s="38">
        <f t="shared" si="6"/>
        <v>-388.2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7"/>
      <c r="BR15" s="38"/>
      <c r="BS15" s="38"/>
      <c r="BT15" s="38"/>
      <c r="BU15" s="38"/>
      <c r="BV15" s="38"/>
      <c r="BW15" s="38"/>
      <c r="BX15" s="38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7"/>
      <c r="CV15" s="37"/>
      <c r="CW15" s="37"/>
      <c r="CX15" s="37"/>
      <c r="CY15" s="37"/>
      <c r="CZ15" s="37"/>
      <c r="DA15" s="38"/>
      <c r="DB15" s="38"/>
      <c r="DC15" s="38"/>
      <c r="DD15" s="38"/>
      <c r="DE15" s="38"/>
      <c r="DF15" s="39"/>
      <c r="DG15" s="39"/>
      <c r="DH15" s="36"/>
      <c r="DI15" s="14"/>
      <c r="DJ15" s="14"/>
      <c r="DK15" s="19"/>
      <c r="DL15" s="69"/>
      <c r="DM15" s="46"/>
    </row>
    <row r="16" spans="1:114" ht="12.75">
      <c r="A16" s="20" t="s">
        <v>64</v>
      </c>
      <c r="B16" s="21">
        <v>60</v>
      </c>
      <c r="C16" s="22">
        <f>(B16*0.87)+((B16*5.17*0.9*0.9*0.9)+(B16*2.51*0.9*0.9*0.9))</f>
        <v>388.1232</v>
      </c>
      <c r="D16" s="51">
        <v>62.04</v>
      </c>
      <c r="E16" s="70"/>
      <c r="F16" s="70"/>
      <c r="G16" s="70">
        <v>226.2</v>
      </c>
      <c r="H16" s="70"/>
      <c r="I16" s="70"/>
      <c r="J16" s="70"/>
      <c r="K16" s="70"/>
      <c r="L16" s="70"/>
      <c r="M16" s="70">
        <v>109.8</v>
      </c>
      <c r="N16" s="70"/>
      <c r="O16" s="70">
        <v>52.2</v>
      </c>
      <c r="P16" s="70"/>
      <c r="Q16" s="70"/>
      <c r="R16" s="70"/>
      <c r="S16" s="71"/>
      <c r="T16" s="65"/>
      <c r="U16" s="72">
        <f t="shared" si="0"/>
        <v>388.2</v>
      </c>
      <c r="V16" s="73">
        <f t="shared" si="0"/>
        <v>0</v>
      </c>
      <c r="W16" s="74">
        <v>89.81</v>
      </c>
      <c r="X16" s="70">
        <v>377.42</v>
      </c>
      <c r="Y16" s="70">
        <v>0</v>
      </c>
      <c r="Z16" s="70">
        <v>147.68</v>
      </c>
      <c r="AA16" s="70">
        <v>396.75</v>
      </c>
      <c r="AB16" s="70">
        <v>158.94</v>
      </c>
      <c r="AC16" s="60"/>
      <c r="AD16" s="70"/>
      <c r="AE16" s="71"/>
      <c r="AF16" s="67">
        <f t="shared" si="8"/>
        <v>1170.6000000000001</v>
      </c>
      <c r="AG16" s="75">
        <f t="shared" si="7"/>
        <v>1232.64</v>
      </c>
      <c r="AH16" s="53">
        <f t="shared" si="1"/>
        <v>0</v>
      </c>
      <c r="AI16" s="53">
        <f t="shared" si="1"/>
        <v>0</v>
      </c>
      <c r="AJ16" s="135"/>
      <c r="AK16" s="35">
        <f t="shared" si="2"/>
        <v>40.2</v>
      </c>
      <c r="AL16" s="35">
        <f t="shared" si="3"/>
        <v>12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39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52.2</v>
      </c>
      <c r="BD16" s="136"/>
      <c r="BE16" s="38">
        <f t="shared" si="4"/>
        <v>52.2</v>
      </c>
      <c r="BF16" s="38">
        <f t="shared" si="5"/>
        <v>1180.44</v>
      </c>
      <c r="BG16" s="38">
        <f t="shared" si="6"/>
        <v>782.4000000000001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7"/>
      <c r="BR16" s="38"/>
      <c r="BS16" s="38"/>
      <c r="BT16" s="38"/>
      <c r="BU16" s="38"/>
      <c r="BV16" s="38"/>
      <c r="BW16" s="38"/>
      <c r="BX16" s="38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7"/>
      <c r="CV16" s="37"/>
      <c r="CW16" s="37"/>
      <c r="CX16" s="37"/>
      <c r="CY16" s="37"/>
      <c r="CZ16" s="37"/>
      <c r="DA16" s="38"/>
      <c r="DB16" s="38"/>
      <c r="DC16" s="38"/>
      <c r="DD16" s="38"/>
      <c r="DE16" s="38"/>
      <c r="DF16" s="39"/>
      <c r="DG16" s="39"/>
      <c r="DH16" s="36"/>
      <c r="DI16" s="14"/>
      <c r="DJ16" s="14"/>
    </row>
    <row r="17" spans="1:114" ht="12.75">
      <c r="A17" s="20" t="s">
        <v>65</v>
      </c>
      <c r="B17" s="21">
        <v>60</v>
      </c>
      <c r="C17" s="22">
        <f>(B17*0.87)+((B17*5.17*0.9*0.9*0.9)+(B17*2.51*0.9*0.9*0.9))</f>
        <v>388.1232</v>
      </c>
      <c r="D17" s="51">
        <v>62.04</v>
      </c>
      <c r="E17" s="266"/>
      <c r="F17" s="266"/>
      <c r="G17" s="266">
        <v>226.2</v>
      </c>
      <c r="H17" s="266"/>
      <c r="I17" s="266"/>
      <c r="J17" s="266"/>
      <c r="K17" s="266"/>
      <c r="L17" s="266"/>
      <c r="M17" s="266">
        <v>109.8</v>
      </c>
      <c r="N17" s="266"/>
      <c r="O17" s="266">
        <v>52.2</v>
      </c>
      <c r="P17" s="266"/>
      <c r="Q17" s="266"/>
      <c r="R17" s="266"/>
      <c r="S17" s="267"/>
      <c r="T17" s="66"/>
      <c r="U17" s="76">
        <f t="shared" si="0"/>
        <v>388.2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8"/>
        <v>0</v>
      </c>
      <c r="AG17" s="75">
        <f t="shared" si="7"/>
        <v>62.04</v>
      </c>
      <c r="AH17" s="53">
        <f t="shared" si="1"/>
        <v>0</v>
      </c>
      <c r="AI17" s="53">
        <f t="shared" si="1"/>
        <v>0</v>
      </c>
      <c r="AJ17" s="135"/>
      <c r="AK17" s="35">
        <f t="shared" si="2"/>
        <v>40.2</v>
      </c>
      <c r="AL17" s="35">
        <f t="shared" si="3"/>
        <v>12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39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52.2</v>
      </c>
      <c r="BD17" s="136"/>
      <c r="BE17" s="38">
        <f t="shared" si="4"/>
        <v>52.2</v>
      </c>
      <c r="BF17" s="38">
        <f t="shared" si="5"/>
        <v>9.839999999999996</v>
      </c>
      <c r="BG17" s="38">
        <f t="shared" si="6"/>
        <v>-388.2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7"/>
      <c r="BR17" s="38"/>
      <c r="BS17" s="38"/>
      <c r="BT17" s="38"/>
      <c r="BU17" s="38"/>
      <c r="BV17" s="38"/>
      <c r="BW17" s="38"/>
      <c r="BX17" s="38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7"/>
      <c r="CV17" s="37"/>
      <c r="CW17" s="37"/>
      <c r="CX17" s="37"/>
      <c r="CY17" s="37"/>
      <c r="CZ17" s="37"/>
      <c r="DA17" s="38"/>
      <c r="DB17" s="38"/>
      <c r="DC17" s="38"/>
      <c r="DD17" s="38"/>
      <c r="DE17" s="38"/>
      <c r="DF17" s="39"/>
      <c r="DG17" s="39"/>
      <c r="DH17" s="36"/>
      <c r="DI17" s="14"/>
      <c r="DJ17" s="14"/>
    </row>
    <row r="18" spans="1:114" ht="12.75">
      <c r="A18" s="20" t="s">
        <v>66</v>
      </c>
      <c r="B18" s="21">
        <v>60</v>
      </c>
      <c r="C18" s="22">
        <f>(B18*0.87)+((B18*5.17*0.9*0.9*0.9)+(B18*2.51*0.9*0.9*0.9))</f>
        <v>388.1232</v>
      </c>
      <c r="D18" s="51">
        <v>62.04</v>
      </c>
      <c r="E18" s="70"/>
      <c r="F18" s="70"/>
      <c r="G18" s="70">
        <v>226.2</v>
      </c>
      <c r="H18" s="70"/>
      <c r="I18" s="70"/>
      <c r="J18" s="70"/>
      <c r="K18" s="70"/>
      <c r="L18" s="70"/>
      <c r="M18" s="70">
        <v>109.8</v>
      </c>
      <c r="N18" s="70"/>
      <c r="O18" s="70">
        <v>52.2</v>
      </c>
      <c r="P18" s="70"/>
      <c r="Q18" s="70"/>
      <c r="R18" s="70"/>
      <c r="S18" s="71"/>
      <c r="T18" s="78"/>
      <c r="U18" s="78">
        <f t="shared" si="0"/>
        <v>388.2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/>
      <c r="AD18" s="70"/>
      <c r="AE18" s="71"/>
      <c r="AF18" s="67">
        <f t="shared" si="8"/>
        <v>0</v>
      </c>
      <c r="AG18" s="75">
        <f t="shared" si="7"/>
        <v>62.04</v>
      </c>
      <c r="AH18" s="53">
        <f t="shared" si="1"/>
        <v>0</v>
      </c>
      <c r="AI18" s="53">
        <f t="shared" si="1"/>
        <v>0</v>
      </c>
      <c r="AJ18" s="135"/>
      <c r="AK18" s="35">
        <f t="shared" si="2"/>
        <v>40.2</v>
      </c>
      <c r="AL18" s="35">
        <f t="shared" si="3"/>
        <v>12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39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52.2</v>
      </c>
      <c r="BD18" s="136"/>
      <c r="BE18" s="38">
        <f t="shared" si="4"/>
        <v>52.2</v>
      </c>
      <c r="BF18" s="38">
        <f t="shared" si="5"/>
        <v>9.839999999999996</v>
      </c>
      <c r="BG18" s="38">
        <f t="shared" si="6"/>
        <v>-388.2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7"/>
      <c r="BR18" s="38"/>
      <c r="BS18" s="38"/>
      <c r="BT18" s="38"/>
      <c r="BU18" s="38"/>
      <c r="BV18" s="38"/>
      <c r="BW18" s="38"/>
      <c r="BX18" s="38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7"/>
      <c r="CV18" s="37"/>
      <c r="CW18" s="37"/>
      <c r="CX18" s="37"/>
      <c r="CY18" s="37"/>
      <c r="CZ18" s="37"/>
      <c r="DA18" s="38"/>
      <c r="DB18" s="38"/>
      <c r="DC18" s="38"/>
      <c r="DD18" s="38"/>
      <c r="DE18" s="38"/>
      <c r="DF18" s="39"/>
      <c r="DG18" s="39"/>
      <c r="DH18" s="36"/>
      <c r="DI18" s="80"/>
      <c r="DJ18" s="81"/>
    </row>
    <row r="19" spans="1:112" ht="12.75">
      <c r="A19" s="20" t="s">
        <v>67</v>
      </c>
      <c r="B19" s="21">
        <v>60</v>
      </c>
      <c r="C19" s="22">
        <f>(B19*0.87)+((B19*5.17*0.9*0.9*0.9)+(B19*2.51*0.9*0.9*0.9))</f>
        <v>388.1232</v>
      </c>
      <c r="D19" s="82">
        <v>62.04</v>
      </c>
      <c r="E19" s="60"/>
      <c r="F19" s="60"/>
      <c r="G19" s="60">
        <v>226.2</v>
      </c>
      <c r="H19" s="60"/>
      <c r="I19" s="60"/>
      <c r="J19" s="60"/>
      <c r="K19" s="60"/>
      <c r="L19" s="60"/>
      <c r="M19" s="60">
        <v>109.8</v>
      </c>
      <c r="N19" s="60"/>
      <c r="O19" s="60">
        <v>52.2</v>
      </c>
      <c r="P19" s="60"/>
      <c r="Q19" s="60"/>
      <c r="R19" s="60"/>
      <c r="S19" s="66"/>
      <c r="T19" s="83"/>
      <c r="U19" s="84">
        <f t="shared" si="0"/>
        <v>388.2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/>
      <c r="AD19" s="60"/>
      <c r="AE19" s="66"/>
      <c r="AF19" s="67">
        <f t="shared" si="8"/>
        <v>0</v>
      </c>
      <c r="AG19" s="75">
        <f t="shared" si="7"/>
        <v>62.04</v>
      </c>
      <c r="AH19" s="53">
        <f t="shared" si="1"/>
        <v>0</v>
      </c>
      <c r="AI19" s="53">
        <f t="shared" si="1"/>
        <v>0</v>
      </c>
      <c r="AJ19" s="135"/>
      <c r="AK19" s="35">
        <f>0.67*B19</f>
        <v>40.2</v>
      </c>
      <c r="AL19" s="35">
        <f>B19*0.2</f>
        <v>12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52.2</v>
      </c>
      <c r="BD19" s="136"/>
      <c r="BE19" s="38">
        <f t="shared" si="4"/>
        <v>52.2</v>
      </c>
      <c r="BF19" s="38">
        <f t="shared" si="5"/>
        <v>9.839999999999996</v>
      </c>
      <c r="BG19" s="38">
        <f t="shared" si="6"/>
        <v>-388.2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7"/>
      <c r="BR19" s="38"/>
      <c r="BS19" s="38"/>
      <c r="BT19" s="38"/>
      <c r="BU19" s="38"/>
      <c r="BV19" s="38"/>
      <c r="BW19" s="38"/>
      <c r="BX19" s="38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7"/>
      <c r="CW19" s="37"/>
      <c r="CX19" s="37"/>
      <c r="CY19" s="37"/>
      <c r="CZ19" s="37"/>
      <c r="DA19" s="37"/>
      <c r="DB19" s="38"/>
      <c r="DC19" s="38"/>
      <c r="DD19" s="38"/>
      <c r="DE19" s="38"/>
      <c r="DF19" s="38"/>
      <c r="DG19" s="39"/>
      <c r="DH19" s="86"/>
    </row>
    <row r="20" spans="1:111" ht="12.75">
      <c r="A20" s="20" t="s">
        <v>68</v>
      </c>
      <c r="B20" s="21">
        <v>60</v>
      </c>
      <c r="C20" s="22">
        <f>(B20*0.87)+((B20*5.17*0.9*0.9*0.9)+(B20*2.51*0.9*0.9*0.9))</f>
        <v>388.1232</v>
      </c>
      <c r="D20" s="140">
        <v>62.04</v>
      </c>
      <c r="E20" s="60"/>
      <c r="F20" s="60"/>
      <c r="G20" s="60">
        <v>226.2</v>
      </c>
      <c r="H20" s="60"/>
      <c r="I20" s="60"/>
      <c r="J20" s="60"/>
      <c r="K20" s="60"/>
      <c r="L20" s="60"/>
      <c r="M20" s="60">
        <v>109.8</v>
      </c>
      <c r="N20" s="60"/>
      <c r="O20" s="60">
        <v>52.2</v>
      </c>
      <c r="P20" s="60"/>
      <c r="Q20" s="60"/>
      <c r="R20" s="60"/>
      <c r="S20" s="66"/>
      <c r="T20" s="83"/>
      <c r="U20" s="84">
        <f t="shared" si="0"/>
        <v>388.2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8"/>
        <v>0</v>
      </c>
      <c r="AG20" s="75">
        <f t="shared" si="7"/>
        <v>62.04</v>
      </c>
      <c r="AH20" s="53">
        <f t="shared" si="1"/>
        <v>0</v>
      </c>
      <c r="AI20" s="53">
        <f t="shared" si="1"/>
        <v>0</v>
      </c>
      <c r="AJ20" s="135"/>
      <c r="AK20" s="35">
        <f>0.67*B20</f>
        <v>40.2</v>
      </c>
      <c r="AL20" s="35">
        <f>B20*0.2</f>
        <v>12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52.2</v>
      </c>
      <c r="BD20" s="136"/>
      <c r="BE20" s="38">
        <f t="shared" si="4"/>
        <v>52.2</v>
      </c>
      <c r="BF20" s="38">
        <f t="shared" si="5"/>
        <v>9.839999999999996</v>
      </c>
      <c r="BG20" s="38">
        <f t="shared" si="6"/>
        <v>-388.2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7"/>
      <c r="BR20" s="38"/>
      <c r="BS20" s="38"/>
      <c r="BT20" s="38"/>
      <c r="BU20" s="38"/>
      <c r="BV20" s="38"/>
      <c r="BW20" s="38"/>
      <c r="BX20" s="38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7"/>
      <c r="CV20" s="37"/>
      <c r="CW20" s="37"/>
      <c r="CX20" s="37"/>
      <c r="CY20" s="37"/>
      <c r="CZ20" s="37"/>
      <c r="DA20" s="38"/>
      <c r="DB20" s="38"/>
      <c r="DC20" s="38"/>
      <c r="DD20" s="38"/>
      <c r="DE20" s="38"/>
      <c r="DF20" s="87"/>
      <c r="DG20" s="86"/>
    </row>
    <row r="21" spans="1:111" ht="13.5" thickBot="1">
      <c r="A21" s="20" t="s">
        <v>69</v>
      </c>
      <c r="B21" s="21">
        <v>60</v>
      </c>
      <c r="C21" s="22">
        <f>(B21*0.87)+((B21*5.17*0.9*0.9*0.9)+(B21*2.51*0.9*0.9*0.9))</f>
        <v>388.1232</v>
      </c>
      <c r="D21" s="269">
        <v>62.04</v>
      </c>
      <c r="E21" s="88"/>
      <c r="F21" s="88"/>
      <c r="G21" s="88">
        <v>226.2</v>
      </c>
      <c r="H21" s="88"/>
      <c r="I21" s="88"/>
      <c r="J21" s="88"/>
      <c r="K21" s="88"/>
      <c r="L21" s="88"/>
      <c r="M21" s="88">
        <v>109.8</v>
      </c>
      <c r="N21" s="88"/>
      <c r="O21" s="88">
        <v>52.2</v>
      </c>
      <c r="P21" s="88"/>
      <c r="Q21" s="88"/>
      <c r="R21" s="88"/>
      <c r="S21" s="89"/>
      <c r="T21" s="90"/>
      <c r="U21" s="84">
        <f t="shared" si="0"/>
        <v>388.2</v>
      </c>
      <c r="V21" s="85">
        <f t="shared" si="0"/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/>
      <c r="AD21" s="60"/>
      <c r="AE21" s="66"/>
      <c r="AF21" s="67">
        <f t="shared" si="8"/>
        <v>0</v>
      </c>
      <c r="AG21" s="75">
        <f t="shared" si="7"/>
        <v>62.04</v>
      </c>
      <c r="AH21" s="53">
        <f t="shared" si="1"/>
        <v>0</v>
      </c>
      <c r="AI21" s="53">
        <f t="shared" si="1"/>
        <v>0</v>
      </c>
      <c r="AJ21" s="135"/>
      <c r="AK21" s="35">
        <f>0.67*B21</f>
        <v>40.2</v>
      </c>
      <c r="AL21" s="35">
        <f>B21*0.2</f>
        <v>12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52.2</v>
      </c>
      <c r="BD21" s="136"/>
      <c r="BE21" s="38">
        <f t="shared" si="4"/>
        <v>52.2</v>
      </c>
      <c r="BF21" s="38">
        <f t="shared" si="5"/>
        <v>9.839999999999996</v>
      </c>
      <c r="BG21" s="38">
        <f t="shared" si="6"/>
        <v>-388.2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7"/>
      <c r="BR21" s="38"/>
      <c r="BS21" s="38"/>
      <c r="BT21" s="38"/>
      <c r="BU21" s="38"/>
      <c r="BV21" s="38"/>
      <c r="BW21" s="38"/>
      <c r="BX21" s="38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7"/>
      <c r="CV21" s="37"/>
      <c r="CW21" s="37"/>
      <c r="CX21" s="37"/>
      <c r="CY21" s="37"/>
      <c r="CZ21" s="37"/>
      <c r="DA21" s="38"/>
      <c r="DB21" s="38"/>
      <c r="DC21" s="38"/>
      <c r="DD21" s="38"/>
      <c r="DE21" s="38"/>
      <c r="DF21" s="87"/>
      <c r="DG21" s="86"/>
    </row>
    <row r="22" spans="1:61" s="15" customFormat="1" ht="13.5" thickBot="1">
      <c r="A22" s="91" t="s">
        <v>6</v>
      </c>
      <c r="B22" s="92"/>
      <c r="C22" s="92">
        <f aca="true" t="shared" si="9" ref="C22:BF22">SUM(C10:C21)</f>
        <v>4657.4784</v>
      </c>
      <c r="D22" s="92">
        <f t="shared" si="9"/>
        <v>744.4799999999999</v>
      </c>
      <c r="E22" s="92">
        <f t="shared" si="9"/>
        <v>0</v>
      </c>
      <c r="F22" s="92">
        <f t="shared" si="9"/>
        <v>0</v>
      </c>
      <c r="G22" s="92">
        <f t="shared" si="9"/>
        <v>2375.1</v>
      </c>
      <c r="H22" s="92">
        <f t="shared" si="9"/>
        <v>0</v>
      </c>
      <c r="I22" s="92">
        <f t="shared" si="9"/>
        <v>0</v>
      </c>
      <c r="J22" s="92">
        <f t="shared" si="9"/>
        <v>0</v>
      </c>
      <c r="K22" s="92">
        <f t="shared" si="9"/>
        <v>0</v>
      </c>
      <c r="L22" s="92">
        <f t="shared" si="9"/>
        <v>0</v>
      </c>
      <c r="M22" s="92">
        <f t="shared" si="9"/>
        <v>1043.1</v>
      </c>
      <c r="N22" s="92">
        <f t="shared" si="9"/>
        <v>0</v>
      </c>
      <c r="O22" s="92">
        <f t="shared" si="9"/>
        <v>495.8999999999999</v>
      </c>
      <c r="P22" s="92">
        <f t="shared" si="9"/>
        <v>0</v>
      </c>
      <c r="Q22" s="92">
        <f t="shared" si="9"/>
        <v>0</v>
      </c>
      <c r="R22" s="92">
        <f t="shared" si="9"/>
        <v>0</v>
      </c>
      <c r="S22" s="92">
        <f t="shared" si="9"/>
        <v>0</v>
      </c>
      <c r="T22" s="92">
        <f t="shared" si="9"/>
        <v>0</v>
      </c>
      <c r="U22" s="92">
        <f t="shared" si="9"/>
        <v>3914.0999999999995</v>
      </c>
      <c r="V22" s="92">
        <f t="shared" si="9"/>
        <v>0</v>
      </c>
      <c r="W22" s="92">
        <f t="shared" si="9"/>
        <v>89.81</v>
      </c>
      <c r="X22" s="92">
        <f t="shared" si="9"/>
        <v>377.42</v>
      </c>
      <c r="Y22" s="92">
        <f t="shared" si="9"/>
        <v>0</v>
      </c>
      <c r="Z22" s="92">
        <f t="shared" si="9"/>
        <v>147.68</v>
      </c>
      <c r="AA22" s="92">
        <f t="shared" si="9"/>
        <v>396.75</v>
      </c>
      <c r="AB22" s="92">
        <f t="shared" si="9"/>
        <v>158.94</v>
      </c>
      <c r="AC22" s="92">
        <f t="shared" si="9"/>
        <v>0</v>
      </c>
      <c r="AD22" s="92">
        <f t="shared" si="9"/>
        <v>0</v>
      </c>
      <c r="AE22" s="92">
        <f t="shared" si="9"/>
        <v>0</v>
      </c>
      <c r="AF22" s="92">
        <f t="shared" si="9"/>
        <v>1170.6000000000001</v>
      </c>
      <c r="AG22" s="92">
        <f t="shared" si="9"/>
        <v>1915.08</v>
      </c>
      <c r="AH22" s="92">
        <f t="shared" si="9"/>
        <v>0</v>
      </c>
      <c r="AI22" s="92">
        <f t="shared" si="9"/>
        <v>0</v>
      </c>
      <c r="AJ22" s="92">
        <f t="shared" si="9"/>
        <v>0</v>
      </c>
      <c r="AK22" s="92">
        <f t="shared" si="9"/>
        <v>482.3999999999999</v>
      </c>
      <c r="AL22" s="92">
        <f t="shared" si="9"/>
        <v>144</v>
      </c>
      <c r="AM22" s="92">
        <f t="shared" si="9"/>
        <v>0</v>
      </c>
      <c r="AN22" s="92">
        <f t="shared" si="9"/>
        <v>0</v>
      </c>
      <c r="AO22" s="92">
        <f t="shared" si="9"/>
        <v>0</v>
      </c>
      <c r="AP22" s="92">
        <f t="shared" si="9"/>
        <v>0</v>
      </c>
      <c r="AQ22" s="92">
        <f t="shared" si="9"/>
        <v>0</v>
      </c>
      <c r="AR22" s="92">
        <f t="shared" si="9"/>
        <v>0</v>
      </c>
      <c r="AS22" s="92">
        <f t="shared" si="9"/>
        <v>0</v>
      </c>
      <c r="AT22" s="92">
        <f t="shared" si="9"/>
        <v>0</v>
      </c>
      <c r="AU22" s="92">
        <f t="shared" si="9"/>
        <v>0</v>
      </c>
      <c r="AV22" s="92">
        <f t="shared" si="9"/>
        <v>0</v>
      </c>
      <c r="AW22" s="92">
        <f t="shared" si="9"/>
        <v>0</v>
      </c>
      <c r="AX22" s="92">
        <f t="shared" si="9"/>
        <v>0</v>
      </c>
      <c r="AY22" s="92">
        <f t="shared" si="9"/>
        <v>0</v>
      </c>
      <c r="AZ22" s="92">
        <f t="shared" si="9"/>
        <v>0</v>
      </c>
      <c r="BA22" s="92">
        <f t="shared" si="9"/>
        <v>0</v>
      </c>
      <c r="BB22" s="92">
        <f t="shared" si="9"/>
        <v>0</v>
      </c>
      <c r="BC22" s="92">
        <f t="shared" si="9"/>
        <v>626.4000000000001</v>
      </c>
      <c r="BD22" s="92">
        <f t="shared" si="9"/>
        <v>0</v>
      </c>
      <c r="BE22" s="92">
        <f t="shared" si="9"/>
        <v>626.4000000000001</v>
      </c>
      <c r="BF22" s="92">
        <f t="shared" si="9"/>
        <v>1288.6799999999996</v>
      </c>
      <c r="BG22" s="92">
        <f>SUM(BG10:BG21)</f>
        <v>-2743.5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0" ref="C24:L24">C22+C8</f>
        <v>4657.4784</v>
      </c>
      <c r="D24" s="98">
        <f t="shared" si="10"/>
        <v>744.4799999999999</v>
      </c>
      <c r="E24" s="98">
        <f t="shared" si="10"/>
        <v>0</v>
      </c>
      <c r="F24" s="98">
        <f t="shared" si="10"/>
        <v>0</v>
      </c>
      <c r="G24" s="98">
        <f t="shared" si="10"/>
        <v>2375.1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 t="e">
        <f>#REF!</f>
        <v>#REF!</v>
      </c>
      <c r="N24" s="98">
        <f aca="true" t="shared" si="11" ref="N24:BG24">N22+N8</f>
        <v>0</v>
      </c>
      <c r="O24" s="98">
        <f t="shared" si="11"/>
        <v>495.8999999999999</v>
      </c>
      <c r="P24" s="98">
        <f t="shared" si="11"/>
        <v>0</v>
      </c>
      <c r="Q24" s="98">
        <f t="shared" si="11"/>
        <v>0</v>
      </c>
      <c r="R24" s="98">
        <f t="shared" si="11"/>
        <v>0</v>
      </c>
      <c r="S24" s="98">
        <f t="shared" si="11"/>
        <v>0</v>
      </c>
      <c r="T24" s="98">
        <f t="shared" si="11"/>
        <v>0</v>
      </c>
      <c r="U24" s="98">
        <f t="shared" si="11"/>
        <v>3914.0999999999995</v>
      </c>
      <c r="V24" s="98">
        <f t="shared" si="11"/>
        <v>0</v>
      </c>
      <c r="W24" s="98">
        <f t="shared" si="11"/>
        <v>89.81</v>
      </c>
      <c r="X24" s="98">
        <f t="shared" si="11"/>
        <v>377.42</v>
      </c>
      <c r="Y24" s="98">
        <f t="shared" si="11"/>
        <v>0</v>
      </c>
      <c r="Z24" s="98">
        <f t="shared" si="11"/>
        <v>147.68</v>
      </c>
      <c r="AA24" s="98">
        <f t="shared" si="11"/>
        <v>396.75</v>
      </c>
      <c r="AB24" s="98">
        <f t="shared" si="11"/>
        <v>158.94</v>
      </c>
      <c r="AC24" s="98">
        <f t="shared" si="11"/>
        <v>0</v>
      </c>
      <c r="AD24" s="98">
        <f t="shared" si="11"/>
        <v>0</v>
      </c>
      <c r="AE24" s="98">
        <f t="shared" si="11"/>
        <v>0</v>
      </c>
      <c r="AF24" s="98">
        <f t="shared" si="11"/>
        <v>1170.6000000000001</v>
      </c>
      <c r="AG24" s="98">
        <f t="shared" si="11"/>
        <v>1915.08</v>
      </c>
      <c r="AH24" s="98">
        <f t="shared" si="11"/>
        <v>0</v>
      </c>
      <c r="AI24" s="98">
        <f t="shared" si="11"/>
        <v>0</v>
      </c>
      <c r="AJ24" s="98">
        <f t="shared" si="11"/>
        <v>0</v>
      </c>
      <c r="AK24" s="98">
        <f t="shared" si="11"/>
        <v>482.3999999999999</v>
      </c>
      <c r="AL24" s="98">
        <f t="shared" si="11"/>
        <v>144</v>
      </c>
      <c r="AM24" s="98">
        <f t="shared" si="11"/>
        <v>0</v>
      </c>
      <c r="AN24" s="98">
        <f t="shared" si="11"/>
        <v>0</v>
      </c>
      <c r="AO24" s="98">
        <f t="shared" si="11"/>
        <v>0</v>
      </c>
      <c r="AP24" s="98">
        <f t="shared" si="11"/>
        <v>0</v>
      </c>
      <c r="AQ24" s="98">
        <f t="shared" si="11"/>
        <v>0</v>
      </c>
      <c r="AR24" s="98">
        <f t="shared" si="11"/>
        <v>0</v>
      </c>
      <c r="AS24" s="98">
        <f t="shared" si="11"/>
        <v>0</v>
      </c>
      <c r="AT24" s="98">
        <f t="shared" si="11"/>
        <v>0</v>
      </c>
      <c r="AU24" s="98">
        <f t="shared" si="11"/>
        <v>0</v>
      </c>
      <c r="AV24" s="98">
        <f t="shared" si="11"/>
        <v>0</v>
      </c>
      <c r="AW24" s="99">
        <f t="shared" si="11"/>
        <v>0</v>
      </c>
      <c r="AX24" s="99">
        <f t="shared" si="11"/>
        <v>0</v>
      </c>
      <c r="AY24" s="99">
        <f t="shared" si="11"/>
        <v>0</v>
      </c>
      <c r="AZ24" s="99">
        <f t="shared" si="11"/>
        <v>0</v>
      </c>
      <c r="BA24" s="99">
        <f t="shared" si="11"/>
        <v>0</v>
      </c>
      <c r="BB24" s="99">
        <f t="shared" si="11"/>
        <v>0</v>
      </c>
      <c r="BC24" s="99">
        <f t="shared" si="11"/>
        <v>626.4000000000001</v>
      </c>
      <c r="BD24" s="99">
        <f t="shared" si="11"/>
        <v>0</v>
      </c>
      <c r="BE24" s="99">
        <f t="shared" si="11"/>
        <v>626.4000000000001</v>
      </c>
      <c r="BF24" s="99">
        <f t="shared" si="11"/>
        <v>1288.6799999999996</v>
      </c>
      <c r="BG24" s="99">
        <f t="shared" si="11"/>
        <v>-2743.5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J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6.47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5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7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60</v>
      </c>
      <c r="C14" s="123">
        <f>'2011 полн'!C10</f>
        <v>388.1232</v>
      </c>
      <c r="D14" s="124">
        <f>'2011 полн'!D10</f>
        <v>62.04</v>
      </c>
      <c r="E14" s="119">
        <f>'2011 полн'!U10</f>
        <v>307.2</v>
      </c>
      <c r="F14" s="119">
        <f>'2011 полн'!V10</f>
        <v>0</v>
      </c>
      <c r="G14" s="125">
        <f>'2011 полн'!AF10</f>
        <v>0</v>
      </c>
      <c r="H14" s="125">
        <f>'2011 полн'!AG10</f>
        <v>62.04</v>
      </c>
      <c r="I14" s="125">
        <f>'2011 полн'!AK10</f>
        <v>40.2</v>
      </c>
      <c r="J14" s="125">
        <f>'2011 полн'!AL10</f>
        <v>12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52.2</v>
      </c>
      <c r="N14" s="121">
        <f>'2011 полн'!BF10</f>
        <v>9.839999999999996</v>
      </c>
      <c r="O14" s="121">
        <f>'2011 полн'!BG10</f>
        <v>-307.2</v>
      </c>
      <c r="P14" s="1"/>
      <c r="Q14" s="1"/>
    </row>
    <row r="15" spans="1:17" ht="12.75">
      <c r="A15" s="20" t="s">
        <v>59</v>
      </c>
      <c r="B15" s="123">
        <f>'2011 полн'!B11</f>
        <v>60</v>
      </c>
      <c r="C15" s="123">
        <f>'2011 полн'!C11</f>
        <v>388.1232</v>
      </c>
      <c r="D15" s="124">
        <f>'2011 полн'!D11</f>
        <v>62.04</v>
      </c>
      <c r="E15" s="119">
        <f>'2011 полн'!U11</f>
        <v>307.2</v>
      </c>
      <c r="F15" s="119">
        <f>'2011 полн'!V11</f>
        <v>0</v>
      </c>
      <c r="G15" s="125">
        <f>'2011 полн'!AF11</f>
        <v>0</v>
      </c>
      <c r="H15" s="125">
        <f>'2011 полн'!AG11</f>
        <v>62.04</v>
      </c>
      <c r="I15" s="125">
        <f>'2011 полн'!AK11</f>
        <v>40.2</v>
      </c>
      <c r="J15" s="125">
        <f>'2011 полн'!AL11</f>
        <v>12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52.2</v>
      </c>
      <c r="N15" s="121">
        <f>'2011 полн'!BF11</f>
        <v>9.839999999999996</v>
      </c>
      <c r="O15" s="121">
        <f>'2011 полн'!BG11</f>
        <v>-307.2</v>
      </c>
      <c r="P15" s="1"/>
      <c r="Q15" s="1"/>
    </row>
    <row r="16" spans="1:17" ht="12.75">
      <c r="A16" s="20" t="s">
        <v>60</v>
      </c>
      <c r="B16" s="123">
        <f>'2011 полн'!B12</f>
        <v>60</v>
      </c>
      <c r="C16" s="123">
        <f>'2011 полн'!C12</f>
        <v>388.1232</v>
      </c>
      <c r="D16" s="124">
        <f>'2011 полн'!D12</f>
        <v>62.04</v>
      </c>
      <c r="E16" s="119">
        <f>'2011 полн'!U12</f>
        <v>194.1</v>
      </c>
      <c r="F16" s="119">
        <f>'2011 полн'!V12</f>
        <v>0</v>
      </c>
      <c r="G16" s="125">
        <f>'2011 полн'!AF12</f>
        <v>0</v>
      </c>
      <c r="H16" s="125">
        <f>'2011 полн'!AG12</f>
        <v>62.04</v>
      </c>
      <c r="I16" s="125">
        <f>'2011 полн'!AK12</f>
        <v>40.2</v>
      </c>
      <c r="J16" s="125">
        <f>'2011 полн'!AL12</f>
        <v>12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52.2</v>
      </c>
      <c r="N16" s="121">
        <f>'2011 полн'!BF12</f>
        <v>9.839999999999996</v>
      </c>
      <c r="O16" s="121">
        <f>'2011 полн'!BG12</f>
        <v>-194.1</v>
      </c>
      <c r="P16" s="1"/>
      <c r="Q16" s="1"/>
    </row>
    <row r="17" spans="1:17" ht="12.75">
      <c r="A17" s="20" t="s">
        <v>61</v>
      </c>
      <c r="B17" s="123">
        <f>'2011 полн'!B13</f>
        <v>60</v>
      </c>
      <c r="C17" s="123">
        <f>'2011 полн'!C13</f>
        <v>388.1232</v>
      </c>
      <c r="D17" s="124">
        <f>'2011 полн'!D13</f>
        <v>62.04</v>
      </c>
      <c r="E17" s="119">
        <f>'2011 полн'!U13</f>
        <v>194.1</v>
      </c>
      <c r="F17" s="119">
        <f>'2011 полн'!V13</f>
        <v>0</v>
      </c>
      <c r="G17" s="125">
        <f>'2011 полн'!AF13</f>
        <v>0</v>
      </c>
      <c r="H17" s="125">
        <f>'2011 полн'!AG13</f>
        <v>62.04</v>
      </c>
      <c r="I17" s="125">
        <f>'2011 полн'!AK13</f>
        <v>40.2</v>
      </c>
      <c r="J17" s="125">
        <f>'2011 полн'!AL13</f>
        <v>12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52.2</v>
      </c>
      <c r="N17" s="121">
        <f>'2011 полн'!BF13</f>
        <v>9.839999999999996</v>
      </c>
      <c r="O17" s="121">
        <f>'2011 полн'!BG13</f>
        <v>-194.1</v>
      </c>
      <c r="P17" s="1"/>
      <c r="Q17" s="1"/>
    </row>
    <row r="18" spans="1:17" ht="12.75">
      <c r="A18" s="20" t="s">
        <v>62</v>
      </c>
      <c r="B18" s="123">
        <f>'2011 полн'!B14</f>
        <v>60</v>
      </c>
      <c r="C18" s="123">
        <f>'2011 полн'!C14</f>
        <v>388.1232</v>
      </c>
      <c r="D18" s="124">
        <f>'2011 полн'!D14</f>
        <v>62.04</v>
      </c>
      <c r="E18" s="119">
        <f>'2011 полн'!U14</f>
        <v>194.1</v>
      </c>
      <c r="F18" s="119">
        <f>'2011 полн'!V14</f>
        <v>0</v>
      </c>
      <c r="G18" s="125">
        <f>'2011 полн'!AF14</f>
        <v>0</v>
      </c>
      <c r="H18" s="125">
        <f>'2011 полн'!AG14</f>
        <v>62.04</v>
      </c>
      <c r="I18" s="125">
        <f>'2011 полн'!AK14</f>
        <v>40.2</v>
      </c>
      <c r="J18" s="125">
        <f>'2011 полн'!AL14</f>
        <v>12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52.2</v>
      </c>
      <c r="N18" s="121">
        <f>'2011 полн'!BF14</f>
        <v>9.839999999999996</v>
      </c>
      <c r="O18" s="121">
        <f>'2011 полн'!BG14</f>
        <v>-194.1</v>
      </c>
      <c r="P18" s="1"/>
      <c r="Q18" s="1"/>
    </row>
    <row r="19" spans="1:17" ht="12.75">
      <c r="A19" s="20" t="s">
        <v>63</v>
      </c>
      <c r="B19" s="123">
        <f>'2011 полн'!B15</f>
        <v>60</v>
      </c>
      <c r="C19" s="123">
        <f>'2011 полн'!C15</f>
        <v>388.1232</v>
      </c>
      <c r="D19" s="124">
        <f>'2011 полн'!D15</f>
        <v>62.04</v>
      </c>
      <c r="E19" s="119">
        <f>'2011 полн'!U15</f>
        <v>388.2</v>
      </c>
      <c r="F19" s="119">
        <f>'2011 полн'!V15</f>
        <v>0</v>
      </c>
      <c r="G19" s="125">
        <f>'2011 полн'!AF15</f>
        <v>0</v>
      </c>
      <c r="H19" s="125">
        <f>'2011 полн'!AG15</f>
        <v>62.04</v>
      </c>
      <c r="I19" s="125">
        <f>'2011 полн'!AK15</f>
        <v>40.2</v>
      </c>
      <c r="J19" s="125">
        <f>'2011 полн'!AL15</f>
        <v>12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52.2</v>
      </c>
      <c r="N19" s="121">
        <f>'2011 полн'!BF15</f>
        <v>9.839999999999996</v>
      </c>
      <c r="O19" s="121">
        <f>'2011 полн'!BG15</f>
        <v>-388.2</v>
      </c>
      <c r="P19" s="1"/>
      <c r="Q19" s="1"/>
    </row>
    <row r="20" spans="1:15" ht="12.75">
      <c r="A20" s="20" t="s">
        <v>64</v>
      </c>
      <c r="B20" s="123">
        <f>'2011 полн'!B16</f>
        <v>60</v>
      </c>
      <c r="C20" s="123">
        <f>'2011 полн'!C16</f>
        <v>388.1232</v>
      </c>
      <c r="D20" s="124">
        <f>'2011 полн'!D16</f>
        <v>62.04</v>
      </c>
      <c r="E20" s="119">
        <f>'2011 полн'!U16</f>
        <v>388.2</v>
      </c>
      <c r="F20" s="119">
        <f>'2011 полн'!V16</f>
        <v>0</v>
      </c>
      <c r="G20" s="125">
        <f>'2011 полн'!AF16</f>
        <v>1170.6000000000001</v>
      </c>
      <c r="H20" s="125">
        <f>'2011 полн'!AG16</f>
        <v>1232.64</v>
      </c>
      <c r="I20" s="125">
        <f>'2011 полн'!AK16</f>
        <v>40.2</v>
      </c>
      <c r="J20" s="125">
        <f>'2011 полн'!AL16</f>
        <v>12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52.2</v>
      </c>
      <c r="N20" s="121">
        <f>'2011 полн'!BF16</f>
        <v>1180.44</v>
      </c>
      <c r="O20" s="121">
        <f>'2011 полн'!BG16</f>
        <v>782.4000000000001</v>
      </c>
    </row>
    <row r="21" spans="1:15" ht="12.75">
      <c r="A21" s="20" t="s">
        <v>65</v>
      </c>
      <c r="B21" s="123">
        <f>'2011 полн'!B17</f>
        <v>60</v>
      </c>
      <c r="C21" s="123">
        <f>'2011 полн'!C17</f>
        <v>388.1232</v>
      </c>
      <c r="D21" s="124">
        <f>'2011 полн'!D17</f>
        <v>62.04</v>
      </c>
      <c r="E21" s="119">
        <f>'2011 полн'!U17</f>
        <v>388.2</v>
      </c>
      <c r="F21" s="119">
        <f>'2011 полн'!V17</f>
        <v>0</v>
      </c>
      <c r="G21" s="125">
        <f>'2011 полн'!AF17</f>
        <v>0</v>
      </c>
      <c r="H21" s="125">
        <f>'2011 полн'!AG17</f>
        <v>62.04</v>
      </c>
      <c r="I21" s="125">
        <f>'2011 полн'!AK17</f>
        <v>40.2</v>
      </c>
      <c r="J21" s="125">
        <f>'2011 полн'!AL17</f>
        <v>12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52.2</v>
      </c>
      <c r="N21" s="121">
        <f>'2011 полн'!BF17</f>
        <v>9.839999999999996</v>
      </c>
      <c r="O21" s="121">
        <f>'2011 полн'!BG17</f>
        <v>-388.2</v>
      </c>
    </row>
    <row r="22" spans="1:15" ht="12.75">
      <c r="A22" s="20" t="s">
        <v>66</v>
      </c>
      <c r="B22" s="123">
        <f>'2011 полн'!B18</f>
        <v>60</v>
      </c>
      <c r="C22" s="123">
        <f>'2011 полн'!C18</f>
        <v>388.1232</v>
      </c>
      <c r="D22" s="124">
        <f>'2011 полн'!D18</f>
        <v>62.04</v>
      </c>
      <c r="E22" s="119">
        <f>'2011 полн'!U18</f>
        <v>388.2</v>
      </c>
      <c r="F22" s="119">
        <f>'2011 полн'!V18</f>
        <v>0</v>
      </c>
      <c r="G22" s="125">
        <f>'2011 полн'!AF18</f>
        <v>0</v>
      </c>
      <c r="H22" s="125">
        <f>'2011 полн'!AG18</f>
        <v>62.04</v>
      </c>
      <c r="I22" s="125">
        <f>'2011 полн'!AK18</f>
        <v>40.2</v>
      </c>
      <c r="J22" s="125">
        <f>'2011 полн'!AL18</f>
        <v>12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52.2</v>
      </c>
      <c r="N22" s="121">
        <f>'2011 полн'!BF18</f>
        <v>9.839999999999996</v>
      </c>
      <c r="O22" s="121">
        <f>'2011 полн'!BG18</f>
        <v>-388.2</v>
      </c>
    </row>
    <row r="23" spans="1:15" ht="12.75">
      <c r="A23" s="20" t="s">
        <v>67</v>
      </c>
      <c r="B23" s="123">
        <f>'2011 полн'!B19</f>
        <v>60</v>
      </c>
      <c r="C23" s="123">
        <f>'2011 полн'!C19</f>
        <v>388.1232</v>
      </c>
      <c r="D23" s="124">
        <f>'2011 полн'!D19</f>
        <v>62.04</v>
      </c>
      <c r="E23" s="119">
        <f>'2011 полн'!U19</f>
        <v>388.2</v>
      </c>
      <c r="F23" s="119">
        <f>'2011 полн'!V19</f>
        <v>0</v>
      </c>
      <c r="G23" s="125">
        <f>'2011 полн'!AF19</f>
        <v>0</v>
      </c>
      <c r="H23" s="125">
        <f>'2011 полн'!AG19</f>
        <v>62.04</v>
      </c>
      <c r="I23" s="125">
        <f>'2011 полн'!AK19</f>
        <v>40.2</v>
      </c>
      <c r="J23" s="125">
        <f>'2011 полн'!AL19</f>
        <v>12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52.2</v>
      </c>
      <c r="N23" s="121">
        <f>'2011 полн'!BF19</f>
        <v>9.839999999999996</v>
      </c>
      <c r="O23" s="121">
        <f>'2011 полн'!BG19</f>
        <v>-388.2</v>
      </c>
    </row>
    <row r="24" spans="1:15" ht="12.75">
      <c r="A24" s="20" t="s">
        <v>68</v>
      </c>
      <c r="B24" s="123">
        <f>'2011 полн'!B20</f>
        <v>60</v>
      </c>
      <c r="C24" s="123">
        <f>'2011 полн'!C20</f>
        <v>388.1232</v>
      </c>
      <c r="D24" s="124">
        <f>'2011 полн'!D20</f>
        <v>62.04</v>
      </c>
      <c r="E24" s="119">
        <f>'2011 полн'!U20</f>
        <v>388.2</v>
      </c>
      <c r="F24" s="119">
        <f>'2011 полн'!V20</f>
        <v>0</v>
      </c>
      <c r="G24" s="125">
        <f>'2011 полн'!AF20</f>
        <v>0</v>
      </c>
      <c r="H24" s="125">
        <f>'2011 полн'!AG20</f>
        <v>62.04</v>
      </c>
      <c r="I24" s="125">
        <f>'2011 полн'!AK20</f>
        <v>40.2</v>
      </c>
      <c r="J24" s="125">
        <f>'2011 полн'!AL20</f>
        <v>12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52.2</v>
      </c>
      <c r="N24" s="121">
        <f>'2011 полн'!BF20</f>
        <v>9.839999999999996</v>
      </c>
      <c r="O24" s="121">
        <f>'2011 полн'!BG20</f>
        <v>-388.2</v>
      </c>
    </row>
    <row r="25" spans="1:15" ht="13.5" thickBot="1">
      <c r="A25" s="126" t="s">
        <v>69</v>
      </c>
      <c r="B25" s="123">
        <f>'2011 полн'!B21</f>
        <v>60</v>
      </c>
      <c r="C25" s="123">
        <f>'2011 полн'!C21</f>
        <v>388.1232</v>
      </c>
      <c r="D25" s="124">
        <f>'2011 полн'!D21</f>
        <v>62.04</v>
      </c>
      <c r="E25" s="119">
        <f>'2011 полн'!U21</f>
        <v>388.2</v>
      </c>
      <c r="F25" s="119">
        <f>'2011 полн'!V21</f>
        <v>0</v>
      </c>
      <c r="G25" s="125">
        <f>'2011 полн'!AF21</f>
        <v>0</v>
      </c>
      <c r="H25" s="125">
        <f>'2011 полн'!AG21</f>
        <v>62.04</v>
      </c>
      <c r="I25" s="125">
        <f>'2011 полн'!AK21</f>
        <v>40.2</v>
      </c>
      <c r="J25" s="125">
        <f>'2011 полн'!AL21</f>
        <v>12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52.2</v>
      </c>
      <c r="N25" s="121">
        <f>'2011 полн'!BF21</f>
        <v>9.839999999999996</v>
      </c>
      <c r="O25" s="121">
        <f>'2011 полн'!BG21</f>
        <v>-388.2</v>
      </c>
    </row>
    <row r="26" spans="1:15" ht="13.5" thickBot="1">
      <c r="A26" s="218" t="s">
        <v>87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138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4657.4784</v>
      </c>
      <c r="D27" s="111">
        <f t="shared" si="0"/>
        <v>744.4799999999999</v>
      </c>
      <c r="E27" s="111">
        <f t="shared" si="0"/>
        <v>3914.0999999999995</v>
      </c>
      <c r="F27" s="111">
        <f t="shared" si="0"/>
        <v>0</v>
      </c>
      <c r="G27" s="111">
        <f t="shared" si="0"/>
        <v>1170.6000000000001</v>
      </c>
      <c r="H27" s="111">
        <f t="shared" si="0"/>
        <v>1915.08</v>
      </c>
      <c r="I27" s="111">
        <f t="shared" si="0"/>
        <v>482.3999999999999</v>
      </c>
      <c r="J27" s="111">
        <f t="shared" si="0"/>
        <v>144</v>
      </c>
      <c r="K27" s="111">
        <f t="shared" si="0"/>
        <v>0</v>
      </c>
      <c r="L27" s="111">
        <f t="shared" si="0"/>
        <v>0</v>
      </c>
      <c r="M27" s="111">
        <f t="shared" si="0"/>
        <v>626.4000000000001</v>
      </c>
      <c r="N27" s="111">
        <f t="shared" si="0"/>
        <v>1288.6799999999996</v>
      </c>
      <c r="O27" s="111">
        <f>SUM(O14:O26)</f>
        <v>-2743.5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4065.14</v>
      </c>
      <c r="B31" s="128">
        <v>0</v>
      </c>
      <c r="C31" s="221">
        <f>A31-B31</f>
        <v>4065.14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2012-05-23T05:14:29Z</dcterms:modified>
  <cp:category/>
  <cp:version/>
  <cp:contentType/>
  <cp:contentStatus/>
</cp:coreProperties>
</file>