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<sst xmlns="http://schemas.openxmlformats.org/spreadsheetml/2006/main" count="121" uniqueCount="99">
  <si>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</si>
  <si>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</si>
  <si>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</si>
  <si>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</si>
  <si>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</si>
  <si>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</si>
  <si>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</si>
  <si>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</si>
  <si>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</si>
  <si>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</si>
  <si>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</si>
  <si>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</si>
  <si>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</si>
  <si>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</si>
  <si>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</si>
  <si>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</si>
  <si>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</si>
  <si>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</si>
  <si>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</si>
  <si>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</si>
  <si>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</si>
  <si>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</si>
  <si>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</si>
  <si>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</si>
  <si>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</si>
  <si>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</si>
  <si>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</si>
  <si>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</si>
  <si>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</si>
  <si>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</si>
  <si>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</si>
  <si>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</si>
  <si>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</si>
  <si>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</si>
  <si>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</si>
  <si>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</si>
  <si>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</si>
  <si>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</si>
  <si>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</si>
  <si>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</si>
  <si>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</si>
  <si>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</si>
  <si>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</si>
  <si>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</si>
  <si>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</si>
  <si>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</si>
  <si>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</si>
  <si>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</si>
  <si>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</si>
  <si>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</si>
  <si>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</si>
  <si>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</si>
  <si>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</si>
  <si>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</si>
  <si>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</si>
  <si>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</si>
  <si>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</si>
  <si>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</si>
  <si>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</si>
  <si>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</si>
  <si>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</si>
  <si>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</si>
  <si>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</si>
  <si>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</si>
  <si>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</si>
  <si>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</si>
  <si>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</si>
  <si>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</si>
  <si>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</si>
  <si>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</si>
  <si>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</si>
  <si>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</si>
  <si>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</si>
  <si>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</si>
  <si>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</si>
  <si>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</si>
  <si>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</si>
  <si>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</si>
  <si>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</si>
  <si>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</si>
  <si>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</si>
  <si>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</si>
  <si>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</si>
  <si>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</si>
  <si>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</si>
  <si>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</si>
  <si>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</si>
  <si>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</si>
  <si>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</si>
  <si>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</si>
  <si>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</si>
  <si>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</si>
  <si>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</si>
  <si>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</si>
  <si>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</si>
  <si>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</si>
  <si>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</si>
  <si>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</si>
  <si>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Энергетиков, д.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</si>
</sst>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W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10" sqref="BE10:BE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5" ht="12.75">
      <c r="A10" s="20" t="s">
        <v>58</v>
      </c>
      <c r="B10" s="21">
        <v>128</v>
      </c>
      <c r="C10" s="22">
        <f>(B10*0.87)+((B10*5.17*0.9*0.9*0.9)+(B10*2.51*0.9*0.9*0.9))</f>
        <v>827.9961600000001</v>
      </c>
      <c r="D10" s="23">
        <v>132.352</v>
      </c>
      <c r="E10" s="47">
        <v>0</v>
      </c>
      <c r="F10" s="47">
        <v>0</v>
      </c>
      <c r="G10" s="47">
        <v>484.65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235.26</v>
      </c>
      <c r="N10" s="47">
        <v>0</v>
      </c>
      <c r="O10" s="130">
        <v>111.87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831.78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132.352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85.76</v>
      </c>
      <c r="AL10" s="35">
        <f aca="true" t="shared" si="3" ref="AL10:AL21">B10*0.2</f>
        <v>25.6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111.36000000000001</v>
      </c>
      <c r="BD10" s="38"/>
      <c r="BE10" s="38">
        <f>BC10</f>
        <v>111.36000000000001</v>
      </c>
      <c r="BF10" s="38">
        <f>AG10-BE10</f>
        <v>20.99199999999999</v>
      </c>
      <c r="BG10" s="38">
        <f>AF10-U10</f>
        <v>-831.78</v>
      </c>
      <c r="BH10" s="38"/>
      <c r="BI10" s="38"/>
      <c r="BJ10" s="38"/>
      <c r="BK10" s="38"/>
      <c r="BL10" s="38"/>
      <c r="BM10" s="38"/>
      <c r="BN10" s="38"/>
      <c r="BO10" s="37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7"/>
      <c r="CH10" s="38"/>
      <c r="CI10" s="38"/>
      <c r="CJ10" s="38"/>
      <c r="CK10" s="38"/>
      <c r="CL10" s="38"/>
      <c r="CM10" s="38"/>
      <c r="CN10" s="38"/>
      <c r="CO10" s="37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7"/>
      <c r="DL10" s="37"/>
      <c r="DM10" s="37"/>
      <c r="DN10" s="37"/>
      <c r="DO10" s="37"/>
      <c r="DP10" s="37"/>
      <c r="DQ10" s="38"/>
      <c r="DR10" s="38"/>
      <c r="DS10" s="38"/>
      <c r="DT10" s="38"/>
      <c r="DU10" s="38"/>
      <c r="DV10" s="39"/>
      <c r="DW10" s="39"/>
      <c r="DX10" s="36"/>
      <c r="DY10" s="14"/>
      <c r="DZ10" s="14"/>
      <c r="EA10" s="19"/>
      <c r="EB10" s="40"/>
      <c r="EC10" s="41"/>
      <c r="ED10" s="42"/>
      <c r="EE10" s="43"/>
    </row>
    <row r="11" spans="1:133" ht="14.25">
      <c r="A11" s="20" t="s">
        <v>59</v>
      </c>
      <c r="B11" s="21">
        <v>128</v>
      </c>
      <c r="C11" s="22">
        <f>(B11*0.87)+((B11*5.17*0.9*0.9*0.9)+(B11*2.51*0.9*0.9*0.9))</f>
        <v>827.9961600000001</v>
      </c>
      <c r="D11" s="23">
        <v>132.352</v>
      </c>
      <c r="E11" s="47">
        <v>0</v>
      </c>
      <c r="F11" s="47">
        <v>0</v>
      </c>
      <c r="G11" s="47">
        <v>484.65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235.26</v>
      </c>
      <c r="N11" s="47">
        <v>0</v>
      </c>
      <c r="O11" s="130">
        <v>111.87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831.78</v>
      </c>
      <c r="V11" s="31">
        <f t="shared" si="0"/>
        <v>0</v>
      </c>
      <c r="W11" s="133">
        <v>0</v>
      </c>
      <c r="X11" s="134">
        <v>0</v>
      </c>
      <c r="Y11" s="133">
        <v>0</v>
      </c>
      <c r="Z11" s="133">
        <v>0</v>
      </c>
      <c r="AA11" s="133">
        <v>203.68</v>
      </c>
      <c r="AB11" s="133">
        <v>108.3</v>
      </c>
      <c r="AC11" s="134">
        <v>0</v>
      </c>
      <c r="AD11" s="134">
        <v>0</v>
      </c>
      <c r="AE11" s="134">
        <v>0</v>
      </c>
      <c r="AF11" s="32">
        <f>SUM(W11:AE11)</f>
        <v>311.98</v>
      </c>
      <c r="AG11" s="33">
        <f>AF11+V11+D11</f>
        <v>444.332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85.76</v>
      </c>
      <c r="AL11" s="35">
        <f t="shared" si="3"/>
        <v>25.6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111.36000000000001</v>
      </c>
      <c r="BD11" s="38"/>
      <c r="BE11" s="38">
        <f aca="true" t="shared" si="4" ref="BE11:BE21">BC11</f>
        <v>111.36000000000001</v>
      </c>
      <c r="BF11" s="38">
        <f>AG11-BE11</f>
        <v>332.972</v>
      </c>
      <c r="BG11" s="38">
        <f aca="true" t="shared" si="5" ref="BG11:BG21">AF11-U11</f>
        <v>-519.8</v>
      </c>
      <c r="BH11" s="38"/>
      <c r="BI11" s="38"/>
      <c r="BJ11" s="38"/>
      <c r="BK11" s="38"/>
      <c r="BL11" s="38"/>
      <c r="BM11" s="38"/>
      <c r="BN11" s="38"/>
      <c r="BO11" s="37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7"/>
      <c r="CH11" s="38"/>
      <c r="CI11" s="38"/>
      <c r="CJ11" s="38"/>
      <c r="CK11" s="38"/>
      <c r="CL11" s="38"/>
      <c r="CM11" s="38"/>
      <c r="CN11" s="38"/>
      <c r="CO11" s="37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7"/>
      <c r="DL11" s="37"/>
      <c r="DM11" s="37"/>
      <c r="DN11" s="37"/>
      <c r="DO11" s="37"/>
      <c r="DP11" s="37"/>
      <c r="DQ11" s="38"/>
      <c r="DR11" s="38"/>
      <c r="DS11" s="38"/>
      <c r="DT11" s="38"/>
      <c r="DU11" s="38"/>
      <c r="DV11" s="39"/>
      <c r="DW11" s="39"/>
      <c r="DX11" s="36"/>
      <c r="DY11" s="14"/>
      <c r="DZ11" s="14"/>
      <c r="EA11" s="19"/>
      <c r="EB11" s="41"/>
      <c r="EC11" s="46"/>
    </row>
    <row r="12" spans="1:134" ht="12.75">
      <c r="A12" s="20" t="s">
        <v>60</v>
      </c>
      <c r="B12" s="21">
        <v>128</v>
      </c>
      <c r="C12" s="22">
        <f>(B12*0.87)+((B12*5.17*0.9*0.9*0.9)+(B12*2.51*0.9*0.9*0.9))</f>
        <v>827.9961600000001</v>
      </c>
      <c r="D12" s="23">
        <v>132.352</v>
      </c>
      <c r="E12" s="47">
        <v>0</v>
      </c>
      <c r="F12" s="47">
        <v>0</v>
      </c>
      <c r="G12" s="47">
        <v>484.65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235.26</v>
      </c>
      <c r="N12" s="47">
        <v>0</v>
      </c>
      <c r="O12" s="130">
        <v>111.87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831.78</v>
      </c>
      <c r="V12" s="48">
        <f t="shared" si="0"/>
        <v>0</v>
      </c>
      <c r="W12" s="49">
        <v>0</v>
      </c>
      <c r="X12" s="24">
        <v>491.93</v>
      </c>
      <c r="Y12" s="25">
        <v>0</v>
      </c>
      <c r="Z12" s="25">
        <v>0</v>
      </c>
      <c r="AA12" s="25">
        <v>223.15</v>
      </c>
      <c r="AB12" s="25">
        <v>113.56</v>
      </c>
      <c r="AC12" s="24">
        <v>0</v>
      </c>
      <c r="AD12" s="24">
        <v>0</v>
      </c>
      <c r="AE12" s="25">
        <v>0</v>
      </c>
      <c r="AF12" s="50">
        <f>SUM(W12:AE12)</f>
        <v>828.6400000000001</v>
      </c>
      <c r="AG12" s="33">
        <f>AF12+V12+D12</f>
        <v>960.9920000000001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85.76</v>
      </c>
      <c r="AL12" s="35">
        <f t="shared" si="3"/>
        <v>25.6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111.36000000000001</v>
      </c>
      <c r="BD12" s="38"/>
      <c r="BE12" s="38">
        <f t="shared" si="4"/>
        <v>111.36000000000001</v>
      </c>
      <c r="BF12" s="38">
        <f>AG12-BE12</f>
        <v>849.6320000000001</v>
      </c>
      <c r="BG12" s="38">
        <f t="shared" si="5"/>
        <v>-3.1399999999998727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7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7"/>
      <c r="CJ12" s="38"/>
      <c r="CK12" s="38"/>
      <c r="CL12" s="38"/>
      <c r="CM12" s="38"/>
      <c r="CN12" s="38"/>
      <c r="CO12" s="38"/>
      <c r="CP12" s="38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7"/>
      <c r="DN12" s="37"/>
      <c r="DO12" s="37"/>
      <c r="DP12" s="37"/>
      <c r="DQ12" s="37"/>
      <c r="DR12" s="37"/>
      <c r="DS12" s="38"/>
      <c r="DT12" s="38"/>
      <c r="DU12" s="38"/>
      <c r="DV12" s="38"/>
      <c r="DW12" s="38"/>
      <c r="DX12" s="39"/>
      <c r="DY12" s="39"/>
      <c r="DZ12" s="36"/>
      <c r="EA12" s="14"/>
      <c r="EB12" s="14"/>
      <c r="EC12" s="41"/>
      <c r="ED12" s="46"/>
    </row>
    <row r="13" spans="1:134" ht="12.75">
      <c r="A13" s="20" t="s">
        <v>61</v>
      </c>
      <c r="B13" s="21">
        <v>128</v>
      </c>
      <c r="C13" s="22">
        <f>(B13*0.87)+((B13*5.17*0.9*0.9*0.9)+(B13*2.51*0.9*0.9*0.9))</f>
        <v>827.9961600000001</v>
      </c>
      <c r="D13" s="51">
        <v>132.352</v>
      </c>
      <c r="E13" s="26">
        <v>0</v>
      </c>
      <c r="F13" s="47">
        <v>0</v>
      </c>
      <c r="G13" s="47">
        <v>484.65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235.26</v>
      </c>
      <c r="N13" s="47">
        <v>0</v>
      </c>
      <c r="O13" s="130">
        <v>111.87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831.78</v>
      </c>
      <c r="V13" s="48">
        <f t="shared" si="0"/>
        <v>0</v>
      </c>
      <c r="W13" s="25">
        <v>0</v>
      </c>
      <c r="X13" s="24">
        <v>484.42</v>
      </c>
      <c r="Y13" s="25">
        <v>0</v>
      </c>
      <c r="Z13" s="25">
        <v>0</v>
      </c>
      <c r="AA13" s="25">
        <v>235.14</v>
      </c>
      <c r="AB13" s="24">
        <v>111.81</v>
      </c>
      <c r="AC13" s="25">
        <v>0</v>
      </c>
      <c r="AD13" s="24">
        <v>0</v>
      </c>
      <c r="AE13" s="24">
        <v>0</v>
      </c>
      <c r="AF13" s="32">
        <f>SUM(W13:AD13)</f>
        <v>831.3699999999999</v>
      </c>
      <c r="AG13" s="52">
        <f>AF13+V13+D13</f>
        <v>963.7219999999999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85.76</v>
      </c>
      <c r="AL13" s="35">
        <f t="shared" si="3"/>
        <v>25.6</v>
      </c>
      <c r="AM13" s="35">
        <v>0</v>
      </c>
      <c r="AN13" s="35">
        <v>0</v>
      </c>
      <c r="AO13" s="35">
        <v>0</v>
      </c>
      <c r="AP13" s="35">
        <v>0</v>
      </c>
      <c r="AQ13" s="141">
        <v>0</v>
      </c>
      <c r="AR13" s="35">
        <v>0</v>
      </c>
      <c r="AS13" s="141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111.36000000000001</v>
      </c>
      <c r="BD13" s="138"/>
      <c r="BE13" s="38">
        <f t="shared" si="4"/>
        <v>111.36000000000001</v>
      </c>
      <c r="BF13" s="38">
        <f>AG13-BE13</f>
        <v>852.3619999999999</v>
      </c>
      <c r="BG13" s="38">
        <f t="shared" si="5"/>
        <v>-0.41000000000008185</v>
      </c>
      <c r="BH13" s="38"/>
      <c r="BI13" s="38"/>
      <c r="BJ13" s="38"/>
      <c r="BK13" s="38"/>
      <c r="BL13" s="38"/>
      <c r="BM13" s="38"/>
      <c r="BN13" s="38"/>
      <c r="BO13" s="37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7"/>
      <c r="CH13" s="38"/>
      <c r="CI13" s="38"/>
      <c r="CJ13" s="38"/>
      <c r="CK13" s="38"/>
      <c r="CL13" s="38"/>
      <c r="CM13" s="38"/>
      <c r="CN13" s="38"/>
      <c r="CO13" s="37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7"/>
      <c r="DL13" s="37"/>
      <c r="DM13" s="37"/>
      <c r="DN13" s="37"/>
      <c r="DO13" s="37"/>
      <c r="DP13" s="37"/>
      <c r="DQ13" s="38"/>
      <c r="DR13" s="38"/>
      <c r="DS13" s="38"/>
      <c r="DT13" s="38"/>
      <c r="DU13" s="38"/>
      <c r="DV13" s="39"/>
      <c r="DW13" s="39"/>
      <c r="DX13" s="36"/>
      <c r="DY13" s="14"/>
      <c r="DZ13" s="14"/>
      <c r="EA13" s="14"/>
      <c r="EB13" s="19"/>
      <c r="EC13" s="41"/>
      <c r="ED13" s="46"/>
    </row>
    <row r="14" spans="1:133" ht="12.75">
      <c r="A14" s="20" t="s">
        <v>62</v>
      </c>
      <c r="B14" s="139">
        <v>128</v>
      </c>
      <c r="C14" s="22">
        <f>(B14*0.87)+((B14*5.17*0.9*0.9*0.9)+(B14*2.51*0.9*0.9*0.9))</f>
        <v>827.9961600000001</v>
      </c>
      <c r="D14" s="51">
        <v>132.352</v>
      </c>
      <c r="E14" s="135">
        <v>0</v>
      </c>
      <c r="F14" s="47">
        <v>0</v>
      </c>
      <c r="G14" s="47">
        <v>484.65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235.26</v>
      </c>
      <c r="N14" s="47">
        <v>0</v>
      </c>
      <c r="O14" s="136">
        <v>111.87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831.78</v>
      </c>
      <c r="V14" s="58">
        <f>F14+H14+J14+L14+N14++R14+T14</f>
        <v>0</v>
      </c>
      <c r="W14" s="25">
        <v>0</v>
      </c>
      <c r="X14" s="24">
        <v>237.46</v>
      </c>
      <c r="Y14" s="25">
        <v>0</v>
      </c>
      <c r="Z14" s="25">
        <v>0</v>
      </c>
      <c r="AA14" s="25">
        <v>115.27</v>
      </c>
      <c r="AB14" s="25">
        <v>54.8</v>
      </c>
      <c r="AC14" s="24">
        <v>0</v>
      </c>
      <c r="AD14" s="24">
        <v>0</v>
      </c>
      <c r="AE14" s="32">
        <v>0</v>
      </c>
      <c r="AF14" s="59">
        <f>SUM(W14:AE14)</f>
        <v>407.53000000000003</v>
      </c>
      <c r="AG14" s="52">
        <f aca="true" t="shared" si="6" ref="AG14:AG21">D14+V14+AF14</f>
        <v>539.8820000000001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85.76</v>
      </c>
      <c r="AL14" s="35">
        <f t="shared" si="3"/>
        <v>25.6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35">
        <v>0</v>
      </c>
      <c r="AS14" s="141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111.36000000000001</v>
      </c>
      <c r="BD14" s="138"/>
      <c r="BE14" s="38">
        <f t="shared" si="4"/>
        <v>111.36000000000001</v>
      </c>
      <c r="BF14" s="38">
        <f>AG14-BE14</f>
        <v>428.52200000000005</v>
      </c>
      <c r="BG14" s="38">
        <f t="shared" si="5"/>
        <v>-424.24999999999994</v>
      </c>
      <c r="BH14" s="38"/>
      <c r="BI14" s="38"/>
      <c r="BJ14" s="38"/>
      <c r="BK14" s="38"/>
      <c r="BL14" s="38"/>
      <c r="BM14" s="38"/>
      <c r="BN14" s="38"/>
      <c r="BO14" s="37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7"/>
      <c r="CH14" s="38"/>
      <c r="CI14" s="38"/>
      <c r="CJ14" s="38"/>
      <c r="CK14" s="38"/>
      <c r="CL14" s="38"/>
      <c r="CM14" s="38"/>
      <c r="CN14" s="38"/>
      <c r="CO14" s="37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7"/>
      <c r="DL14" s="37"/>
      <c r="DM14" s="37"/>
      <c r="DN14" s="37"/>
      <c r="DO14" s="37"/>
      <c r="DP14" s="37"/>
      <c r="DQ14" s="38"/>
      <c r="DR14" s="38"/>
      <c r="DS14" s="38"/>
      <c r="DT14" s="38"/>
      <c r="DU14" s="38"/>
      <c r="DV14" s="39"/>
      <c r="DW14" s="39"/>
      <c r="DX14" s="36"/>
      <c r="DY14" s="14"/>
      <c r="DZ14" s="14"/>
      <c r="EA14" s="19"/>
      <c r="EB14" s="41"/>
      <c r="EC14" s="46"/>
    </row>
    <row r="15" spans="1:133" ht="13.5" thickBot="1">
      <c r="A15" s="20" t="s">
        <v>63</v>
      </c>
      <c r="B15" s="21">
        <v>128</v>
      </c>
      <c r="C15" s="22">
        <f>(B15*0.87)+((B15*5.17*0.9*0.9*0.9)+(B15*2.51*0.9*0.9*0.9))</f>
        <v>827.9961600000001</v>
      </c>
      <c r="D15" s="51">
        <v>132.352</v>
      </c>
      <c r="E15" s="60">
        <v>0</v>
      </c>
      <c r="F15" s="60"/>
      <c r="G15" s="60">
        <v>484.65</v>
      </c>
      <c r="H15" s="60"/>
      <c r="I15" s="61">
        <v>0</v>
      </c>
      <c r="J15" s="61"/>
      <c r="K15" s="61">
        <v>0</v>
      </c>
      <c r="L15" s="61"/>
      <c r="M15" s="61">
        <v>235.26</v>
      </c>
      <c r="N15" s="61"/>
      <c r="O15" s="61">
        <v>111.87</v>
      </c>
      <c r="P15" s="61"/>
      <c r="Q15" s="61">
        <v>0</v>
      </c>
      <c r="R15" s="62"/>
      <c r="S15" s="62">
        <v>0</v>
      </c>
      <c r="T15" s="61"/>
      <c r="U15" s="63">
        <f t="shared" si="0"/>
        <v>831.78</v>
      </c>
      <c r="V15" s="64">
        <f t="shared" si="0"/>
        <v>0</v>
      </c>
      <c r="W15" s="65">
        <v>-57.12</v>
      </c>
      <c r="X15" s="60">
        <v>542.41</v>
      </c>
      <c r="Y15" s="60">
        <v>0</v>
      </c>
      <c r="Z15" s="60">
        <v>-93.9</v>
      </c>
      <c r="AA15" s="60">
        <v>262.86</v>
      </c>
      <c r="AB15" s="60">
        <v>132.13</v>
      </c>
      <c r="AC15" s="60">
        <v>0</v>
      </c>
      <c r="AD15" s="60">
        <v>0</v>
      </c>
      <c r="AE15" s="66">
        <v>0</v>
      </c>
      <c r="AF15" s="67">
        <f aca="true" t="shared" si="7" ref="AF15:AF21">SUM(W15:AE15)</f>
        <v>786.38</v>
      </c>
      <c r="AG15" s="52">
        <f t="shared" si="6"/>
        <v>918.732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85.76</v>
      </c>
      <c r="AL15" s="35">
        <f t="shared" si="3"/>
        <v>25.6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111.36000000000001</v>
      </c>
      <c r="BD15" s="138"/>
      <c r="BE15" s="38">
        <f t="shared" si="4"/>
        <v>111.36000000000001</v>
      </c>
      <c r="BF15" s="38">
        <f>AG15-BE15</f>
        <v>807.372</v>
      </c>
      <c r="BG15" s="38">
        <f t="shared" si="5"/>
        <v>-45.39999999999998</v>
      </c>
      <c r="BH15" s="38"/>
      <c r="BI15" s="38"/>
      <c r="BJ15" s="38"/>
      <c r="BK15" s="38"/>
      <c r="BL15" s="38"/>
      <c r="BM15" s="38"/>
      <c r="BN15" s="38"/>
      <c r="BO15" s="37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7"/>
      <c r="CH15" s="38"/>
      <c r="CI15" s="38"/>
      <c r="CJ15" s="38"/>
      <c r="CK15" s="38"/>
      <c r="CL15" s="38"/>
      <c r="CM15" s="38"/>
      <c r="CN15" s="38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7"/>
      <c r="DL15" s="37"/>
      <c r="DM15" s="37"/>
      <c r="DN15" s="37"/>
      <c r="DO15" s="37"/>
      <c r="DP15" s="37"/>
      <c r="DQ15" s="38"/>
      <c r="DR15" s="38"/>
      <c r="DS15" s="38"/>
      <c r="DT15" s="38"/>
      <c r="DU15" s="38"/>
      <c r="DV15" s="39"/>
      <c r="DW15" s="39"/>
      <c r="DX15" s="36"/>
      <c r="DY15" s="14"/>
      <c r="DZ15" s="14"/>
      <c r="EA15" s="19"/>
      <c r="EB15" s="69"/>
      <c r="EC15" s="46"/>
    </row>
    <row r="16" spans="1:130" ht="12.75">
      <c r="A16" s="20" t="s">
        <v>64</v>
      </c>
      <c r="B16" s="21">
        <v>128</v>
      </c>
      <c r="C16" s="22">
        <f>(B16*0.87)+((B16*5.17*0.9*0.9*0.9)+(B16*2.51*0.9*0.9*0.9))</f>
        <v>827.9961600000001</v>
      </c>
      <c r="D16" s="51">
        <v>132.352</v>
      </c>
      <c r="E16" s="70"/>
      <c r="F16" s="70"/>
      <c r="G16" s="70">
        <v>484.65</v>
      </c>
      <c r="H16" s="70"/>
      <c r="I16" s="70"/>
      <c r="J16" s="70"/>
      <c r="K16" s="70"/>
      <c r="L16" s="70"/>
      <c r="M16" s="70">
        <v>235.26</v>
      </c>
      <c r="N16" s="70"/>
      <c r="O16" s="70">
        <v>111.87</v>
      </c>
      <c r="P16" s="70"/>
      <c r="Q16" s="70"/>
      <c r="R16" s="70"/>
      <c r="S16" s="71"/>
      <c r="T16" s="65"/>
      <c r="U16" s="72">
        <f t="shared" si="0"/>
        <v>831.78</v>
      </c>
      <c r="V16" s="73">
        <f t="shared" si="0"/>
        <v>0</v>
      </c>
      <c r="W16" s="74">
        <v>0</v>
      </c>
      <c r="X16" s="70">
        <v>484.62</v>
      </c>
      <c r="Y16" s="70">
        <v>0</v>
      </c>
      <c r="Z16" s="70">
        <v>0</v>
      </c>
      <c r="AA16" s="70">
        <v>235.68</v>
      </c>
      <c r="AB16" s="70">
        <v>104.93</v>
      </c>
      <c r="AC16" s="60"/>
      <c r="AD16" s="70"/>
      <c r="AE16" s="71"/>
      <c r="AF16" s="67">
        <f t="shared" si="7"/>
        <v>825.23</v>
      </c>
      <c r="AG16" s="75">
        <f t="shared" si="6"/>
        <v>957.582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85.76</v>
      </c>
      <c r="AL16" s="35">
        <f t="shared" si="3"/>
        <v>25.6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41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111.36000000000001</v>
      </c>
      <c r="BD16" s="138"/>
      <c r="BE16" s="38">
        <f t="shared" si="4"/>
        <v>111.36000000000001</v>
      </c>
      <c r="BF16" s="38">
        <f>AG16-BE16</f>
        <v>846.222</v>
      </c>
      <c r="BG16" s="38">
        <f t="shared" si="5"/>
        <v>-6.5499999999999545</v>
      </c>
      <c r="BH16" s="38"/>
      <c r="BI16" s="38"/>
      <c r="BJ16" s="38"/>
      <c r="BK16" s="38"/>
      <c r="BL16" s="38"/>
      <c r="BM16" s="38"/>
      <c r="BN16" s="38"/>
      <c r="BO16" s="37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7"/>
      <c r="CH16" s="38"/>
      <c r="CI16" s="38"/>
      <c r="CJ16" s="38"/>
      <c r="CK16" s="38"/>
      <c r="CL16" s="38"/>
      <c r="CM16" s="38"/>
      <c r="CN16" s="38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7"/>
      <c r="DL16" s="37"/>
      <c r="DM16" s="37"/>
      <c r="DN16" s="37"/>
      <c r="DO16" s="37"/>
      <c r="DP16" s="37"/>
      <c r="DQ16" s="38"/>
      <c r="DR16" s="38"/>
      <c r="DS16" s="38"/>
      <c r="DT16" s="38"/>
      <c r="DU16" s="38"/>
      <c r="DV16" s="39"/>
      <c r="DW16" s="39"/>
      <c r="DX16" s="36"/>
      <c r="DY16" s="14"/>
      <c r="DZ16" s="14"/>
    </row>
    <row r="17" spans="1:130" ht="12.75">
      <c r="A17" s="20" t="s">
        <v>65</v>
      </c>
      <c r="B17" s="21">
        <v>128</v>
      </c>
      <c r="C17" s="22">
        <f>(B17*0.87)+((B17*5.17*0.9*0.9*0.9)+(B17*2.51*0.9*0.9*0.9))</f>
        <v>827.9961600000001</v>
      </c>
      <c r="D17" s="51">
        <v>132.352</v>
      </c>
      <c r="E17" s="266"/>
      <c r="F17" s="266"/>
      <c r="G17" s="266">
        <v>484.65</v>
      </c>
      <c r="H17" s="266"/>
      <c r="I17" s="266"/>
      <c r="J17" s="266"/>
      <c r="K17" s="266"/>
      <c r="L17" s="266"/>
      <c r="M17" s="266">
        <v>235.26</v>
      </c>
      <c r="N17" s="266"/>
      <c r="O17" s="266">
        <v>111.87</v>
      </c>
      <c r="P17" s="266"/>
      <c r="Q17" s="266"/>
      <c r="R17" s="266"/>
      <c r="S17" s="267"/>
      <c r="T17" s="66"/>
      <c r="U17" s="76">
        <f t="shared" si="0"/>
        <v>831.78</v>
      </c>
      <c r="V17" s="77">
        <f t="shared" si="0"/>
        <v>0</v>
      </c>
      <c r="W17" s="70">
        <v>0</v>
      </c>
      <c r="X17" s="70">
        <v>732.14</v>
      </c>
      <c r="Y17" s="70">
        <v>0</v>
      </c>
      <c r="Z17" s="70">
        <v>0</v>
      </c>
      <c r="AA17" s="70">
        <v>355.39</v>
      </c>
      <c r="AB17" s="70">
        <v>169.02</v>
      </c>
      <c r="AC17" s="70"/>
      <c r="AD17" s="70"/>
      <c r="AE17" s="71"/>
      <c r="AF17" s="67">
        <f t="shared" si="7"/>
        <v>1256.55</v>
      </c>
      <c r="AG17" s="75">
        <f t="shared" si="6"/>
        <v>1388.902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85.76</v>
      </c>
      <c r="AL17" s="35">
        <f t="shared" si="3"/>
        <v>25.6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41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111.36000000000001</v>
      </c>
      <c r="BD17" s="138"/>
      <c r="BE17" s="38">
        <f t="shared" si="4"/>
        <v>111.36000000000001</v>
      </c>
      <c r="BF17" s="38">
        <f>AG17-BE17</f>
        <v>1277.542</v>
      </c>
      <c r="BG17" s="38">
        <f t="shared" si="5"/>
        <v>424.77</v>
      </c>
      <c r="BH17" s="38"/>
      <c r="BI17" s="38"/>
      <c r="BJ17" s="38"/>
      <c r="BK17" s="38"/>
      <c r="BL17" s="38"/>
      <c r="BM17" s="38"/>
      <c r="BN17" s="38"/>
      <c r="BO17" s="37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7"/>
      <c r="CH17" s="38"/>
      <c r="CI17" s="38"/>
      <c r="CJ17" s="38"/>
      <c r="CK17" s="38"/>
      <c r="CL17" s="38"/>
      <c r="CM17" s="38"/>
      <c r="CN17" s="38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7"/>
      <c r="DL17" s="37"/>
      <c r="DM17" s="37"/>
      <c r="DN17" s="37"/>
      <c r="DO17" s="37"/>
      <c r="DP17" s="37"/>
      <c r="DQ17" s="38"/>
      <c r="DR17" s="38"/>
      <c r="DS17" s="38"/>
      <c r="DT17" s="38"/>
      <c r="DU17" s="38"/>
      <c r="DV17" s="39"/>
      <c r="DW17" s="39"/>
      <c r="DX17" s="36"/>
      <c r="DY17" s="14"/>
      <c r="DZ17" s="14"/>
    </row>
    <row r="18" spans="1:130" ht="12.75">
      <c r="A18" s="20" t="s">
        <v>66</v>
      </c>
      <c r="B18" s="21">
        <v>128</v>
      </c>
      <c r="C18" s="22">
        <f>(B18*0.87)+((B18*5.17*0.9*0.9*0.9)+(B18*2.51*0.9*0.9*0.9))</f>
        <v>827.9961600000001</v>
      </c>
      <c r="D18" s="51">
        <v>132.352</v>
      </c>
      <c r="E18" s="70"/>
      <c r="F18" s="70"/>
      <c r="G18" s="70">
        <v>484.65</v>
      </c>
      <c r="H18" s="70"/>
      <c r="I18" s="70"/>
      <c r="J18" s="70"/>
      <c r="K18" s="70"/>
      <c r="L18" s="70"/>
      <c r="M18" s="70">
        <v>235.26</v>
      </c>
      <c r="N18" s="70"/>
      <c r="O18" s="70">
        <v>111.87</v>
      </c>
      <c r="P18" s="70"/>
      <c r="Q18" s="70"/>
      <c r="R18" s="70"/>
      <c r="S18" s="71"/>
      <c r="T18" s="78"/>
      <c r="U18" s="78">
        <f t="shared" si="0"/>
        <v>831.78</v>
      </c>
      <c r="V18" s="79">
        <f t="shared" si="0"/>
        <v>0</v>
      </c>
      <c r="W18" s="70">
        <v>0</v>
      </c>
      <c r="X18" s="70">
        <v>236.91</v>
      </c>
      <c r="Y18" s="70">
        <v>0</v>
      </c>
      <c r="Z18" s="70">
        <v>0</v>
      </c>
      <c r="AA18" s="70">
        <v>115.01</v>
      </c>
      <c r="AB18" s="70">
        <v>54.67</v>
      </c>
      <c r="AC18" s="70"/>
      <c r="AD18" s="70"/>
      <c r="AE18" s="71"/>
      <c r="AF18" s="67">
        <f t="shared" si="7"/>
        <v>406.59000000000003</v>
      </c>
      <c r="AG18" s="75">
        <f t="shared" si="6"/>
        <v>538.942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85.76</v>
      </c>
      <c r="AL18" s="35">
        <f t="shared" si="3"/>
        <v>25.6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41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111.36000000000001</v>
      </c>
      <c r="BD18" s="138"/>
      <c r="BE18" s="38">
        <f t="shared" si="4"/>
        <v>111.36000000000001</v>
      </c>
      <c r="BF18" s="38">
        <f>AG18-BE18</f>
        <v>427.582</v>
      </c>
      <c r="BG18" s="38">
        <f t="shared" si="5"/>
        <v>-425.18999999999994</v>
      </c>
      <c r="BH18" s="38"/>
      <c r="BI18" s="38"/>
      <c r="BJ18" s="38"/>
      <c r="BK18" s="38"/>
      <c r="BL18" s="38"/>
      <c r="BM18" s="38"/>
      <c r="BN18" s="38"/>
      <c r="BO18" s="37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7"/>
      <c r="CH18" s="38"/>
      <c r="CI18" s="38"/>
      <c r="CJ18" s="38"/>
      <c r="CK18" s="38"/>
      <c r="CL18" s="38"/>
      <c r="CM18" s="38"/>
      <c r="CN18" s="38"/>
      <c r="CO18" s="37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7"/>
      <c r="DL18" s="37"/>
      <c r="DM18" s="37"/>
      <c r="DN18" s="37"/>
      <c r="DO18" s="37"/>
      <c r="DP18" s="37"/>
      <c r="DQ18" s="38"/>
      <c r="DR18" s="38"/>
      <c r="DS18" s="38"/>
      <c r="DT18" s="38"/>
      <c r="DU18" s="38"/>
      <c r="DV18" s="39"/>
      <c r="DW18" s="39"/>
      <c r="DX18" s="36"/>
      <c r="DY18" s="80"/>
      <c r="DZ18" s="81"/>
    </row>
    <row r="19" spans="1:128" ht="12.75">
      <c r="A19" s="20" t="s">
        <v>67</v>
      </c>
      <c r="B19" s="21">
        <v>128</v>
      </c>
      <c r="C19" s="22">
        <f>(B19*0.87)+((B19*5.17*0.9*0.9*0.9)+(B19*2.51*0.9*0.9*0.9))</f>
        <v>827.9961600000001</v>
      </c>
      <c r="D19" s="82">
        <v>67.31339999999999</v>
      </c>
      <c r="E19" s="60"/>
      <c r="F19" s="60"/>
      <c r="G19" s="60">
        <v>484.65</v>
      </c>
      <c r="H19" s="60"/>
      <c r="I19" s="60"/>
      <c r="J19" s="60"/>
      <c r="K19" s="60"/>
      <c r="L19" s="60"/>
      <c r="M19" s="60">
        <v>235.26</v>
      </c>
      <c r="N19" s="60"/>
      <c r="O19" s="60">
        <v>111.87</v>
      </c>
      <c r="P19" s="60"/>
      <c r="Q19" s="60"/>
      <c r="R19" s="60"/>
      <c r="S19" s="66"/>
      <c r="T19" s="83"/>
      <c r="U19" s="84">
        <f t="shared" si="0"/>
        <v>831.78</v>
      </c>
      <c r="V19" s="85">
        <f t="shared" si="0"/>
        <v>0</v>
      </c>
      <c r="W19" s="60">
        <v>0</v>
      </c>
      <c r="X19" s="60">
        <v>484.78</v>
      </c>
      <c r="Y19" s="60">
        <v>0</v>
      </c>
      <c r="Z19" s="60">
        <v>0</v>
      </c>
      <c r="AA19" s="60">
        <v>235.33</v>
      </c>
      <c r="AB19" s="60">
        <v>111.9</v>
      </c>
      <c r="AC19" s="60"/>
      <c r="AD19" s="60"/>
      <c r="AE19" s="66"/>
      <c r="AF19" s="67">
        <f t="shared" si="7"/>
        <v>832.01</v>
      </c>
      <c r="AG19" s="75">
        <f t="shared" si="6"/>
        <v>899.3234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85.76</v>
      </c>
      <c r="AL19" s="35">
        <f t="shared" si="3"/>
        <v>25.6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111.36000000000001</v>
      </c>
      <c r="BD19" s="138"/>
      <c r="BE19" s="38">
        <f t="shared" si="4"/>
        <v>111.36000000000001</v>
      </c>
      <c r="BF19" s="38">
        <f>AG19-BE19</f>
        <v>787.9634</v>
      </c>
      <c r="BG19" s="38">
        <f t="shared" si="5"/>
        <v>0.2300000000000182</v>
      </c>
      <c r="BH19" s="38"/>
      <c r="BI19" s="38"/>
      <c r="BJ19" s="38"/>
      <c r="BK19" s="38"/>
      <c r="BL19" s="38"/>
      <c r="BM19" s="38"/>
      <c r="BN19" s="38"/>
      <c r="BO19" s="37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7"/>
      <c r="CH19" s="38"/>
      <c r="CI19" s="38"/>
      <c r="CJ19" s="38"/>
      <c r="CK19" s="38"/>
      <c r="CL19" s="38"/>
      <c r="CM19" s="38"/>
      <c r="CN19" s="38"/>
      <c r="CO19" s="37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7"/>
      <c r="DM19" s="37"/>
      <c r="DN19" s="37"/>
      <c r="DO19" s="37"/>
      <c r="DP19" s="37"/>
      <c r="DQ19" s="37"/>
      <c r="DR19" s="38"/>
      <c r="DS19" s="38"/>
      <c r="DT19" s="38"/>
      <c r="DU19" s="38"/>
      <c r="DV19" s="38"/>
      <c r="DW19" s="39"/>
      <c r="DX19" s="86"/>
    </row>
    <row r="20" spans="1:127" ht="12.75">
      <c r="A20" s="20" t="s">
        <v>68</v>
      </c>
      <c r="B20" s="21">
        <v>128</v>
      </c>
      <c r="C20" s="22">
        <f>(B20*0.87)+((B20*5.17*0.9*0.9*0.9)+(B20*2.51*0.9*0.9*0.9))</f>
        <v>827.9961600000001</v>
      </c>
      <c r="D20" s="142">
        <v>0</v>
      </c>
      <c r="E20" s="60"/>
      <c r="F20" s="60"/>
      <c r="G20" s="60">
        <v>484.65</v>
      </c>
      <c r="H20" s="60"/>
      <c r="I20" s="60"/>
      <c r="J20" s="60"/>
      <c r="K20" s="60"/>
      <c r="L20" s="60"/>
      <c r="M20" s="60">
        <v>235.26</v>
      </c>
      <c r="N20" s="60"/>
      <c r="O20" s="60">
        <v>111.87</v>
      </c>
      <c r="P20" s="60"/>
      <c r="Q20" s="60"/>
      <c r="R20" s="60"/>
      <c r="S20" s="66"/>
      <c r="T20" s="83"/>
      <c r="U20" s="84">
        <f t="shared" si="0"/>
        <v>831.78</v>
      </c>
      <c r="V20" s="85">
        <f t="shared" si="0"/>
        <v>0</v>
      </c>
      <c r="W20" s="60">
        <v>0</v>
      </c>
      <c r="X20" s="60">
        <v>475.12</v>
      </c>
      <c r="Y20" s="60">
        <v>0</v>
      </c>
      <c r="Z20" s="60">
        <v>0</v>
      </c>
      <c r="AA20" s="60">
        <v>230.62</v>
      </c>
      <c r="AB20" s="60">
        <v>109.67</v>
      </c>
      <c r="AC20" s="60"/>
      <c r="AD20" s="60"/>
      <c r="AE20" s="66"/>
      <c r="AF20" s="67">
        <f t="shared" si="7"/>
        <v>815.41</v>
      </c>
      <c r="AG20" s="75">
        <f t="shared" si="6"/>
        <v>815.41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85.76</v>
      </c>
      <c r="AL20" s="35">
        <f t="shared" si="3"/>
        <v>25.6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111.36000000000001</v>
      </c>
      <c r="BD20" s="138"/>
      <c r="BE20" s="38">
        <f t="shared" si="4"/>
        <v>111.36000000000001</v>
      </c>
      <c r="BF20" s="38">
        <f>AG20-BE20</f>
        <v>704.05</v>
      </c>
      <c r="BG20" s="38">
        <f t="shared" si="5"/>
        <v>-16.370000000000005</v>
      </c>
      <c r="BH20" s="38"/>
      <c r="BI20" s="38"/>
      <c r="BJ20" s="38"/>
      <c r="BK20" s="38"/>
      <c r="BL20" s="38"/>
      <c r="BM20" s="38"/>
      <c r="BN20" s="38"/>
      <c r="BO20" s="37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7"/>
      <c r="CH20" s="38"/>
      <c r="CI20" s="38"/>
      <c r="CJ20" s="38"/>
      <c r="CK20" s="38"/>
      <c r="CL20" s="38"/>
      <c r="CM20" s="38"/>
      <c r="CN20" s="38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7"/>
      <c r="DL20" s="37"/>
      <c r="DM20" s="37"/>
      <c r="DN20" s="37"/>
      <c r="DO20" s="37"/>
      <c r="DP20" s="37"/>
      <c r="DQ20" s="38"/>
      <c r="DR20" s="38"/>
      <c r="DS20" s="38"/>
      <c r="DT20" s="38"/>
      <c r="DU20" s="38"/>
      <c r="DV20" s="87"/>
      <c r="DW20" s="86"/>
    </row>
    <row r="21" spans="1:127" ht="13.5" thickBot="1">
      <c r="A21" s="20" t="s">
        <v>69</v>
      </c>
      <c r="B21" s="21">
        <v>128</v>
      </c>
      <c r="C21" s="22">
        <f>(B21*0.87)+((B21*5.17*0.9*0.9*0.9)+(B21*2.51*0.9*0.9*0.9))</f>
        <v>827.9961600000001</v>
      </c>
      <c r="D21" s="269">
        <v>0</v>
      </c>
      <c r="E21" s="88"/>
      <c r="F21" s="88"/>
      <c r="G21" s="88">
        <v>484.65</v>
      </c>
      <c r="H21" s="88"/>
      <c r="I21" s="88"/>
      <c r="J21" s="88"/>
      <c r="K21" s="88"/>
      <c r="L21" s="88"/>
      <c r="M21" s="88">
        <v>235.26</v>
      </c>
      <c r="N21" s="88"/>
      <c r="O21" s="88">
        <v>111.87</v>
      </c>
      <c r="P21" s="88"/>
      <c r="Q21" s="88"/>
      <c r="R21" s="88"/>
      <c r="S21" s="89"/>
      <c r="T21" s="90"/>
      <c r="U21" s="84">
        <f t="shared" si="0"/>
        <v>831.78</v>
      </c>
      <c r="V21" s="85">
        <f t="shared" si="0"/>
        <v>0</v>
      </c>
      <c r="W21" s="60">
        <v>0</v>
      </c>
      <c r="X21" s="60">
        <v>741.59</v>
      </c>
      <c r="Y21" s="60">
        <v>0</v>
      </c>
      <c r="Z21" s="60">
        <v>0</v>
      </c>
      <c r="AA21" s="60">
        <v>359.98</v>
      </c>
      <c r="AB21" s="60">
        <v>171.2</v>
      </c>
      <c r="AC21" s="60"/>
      <c r="AD21" s="60"/>
      <c r="AE21" s="66"/>
      <c r="AF21" s="67">
        <f t="shared" si="7"/>
        <v>1272.7700000000002</v>
      </c>
      <c r="AG21" s="75">
        <f t="shared" si="6"/>
        <v>1272.7700000000002</v>
      </c>
      <c r="AH21" s="53">
        <f t="shared" si="1"/>
        <v>0</v>
      </c>
      <c r="AI21" s="53">
        <f t="shared" si="1"/>
        <v>0</v>
      </c>
      <c r="AJ21" s="137"/>
      <c r="AK21" s="35">
        <f t="shared" si="2"/>
        <v>85.76</v>
      </c>
      <c r="AL21" s="35">
        <f t="shared" si="3"/>
        <v>25.6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111.36000000000001</v>
      </c>
      <c r="BD21" s="138"/>
      <c r="BE21" s="38">
        <f t="shared" si="4"/>
        <v>111.36000000000001</v>
      </c>
      <c r="BF21" s="38">
        <f>AG21-BE21</f>
        <v>1161.4100000000003</v>
      </c>
      <c r="BG21" s="38">
        <f t="shared" si="5"/>
        <v>440.99000000000024</v>
      </c>
      <c r="BH21" s="38"/>
      <c r="BI21" s="38"/>
      <c r="BJ21" s="38"/>
      <c r="BK21" s="38"/>
      <c r="BL21" s="38"/>
      <c r="BM21" s="38"/>
      <c r="BN21" s="38"/>
      <c r="BO21" s="37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7"/>
      <c r="CH21" s="38"/>
      <c r="CI21" s="38"/>
      <c r="CJ21" s="38"/>
      <c r="CK21" s="38"/>
      <c r="CL21" s="38"/>
      <c r="CM21" s="38"/>
      <c r="CN21" s="38"/>
      <c r="CO21" s="37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7"/>
      <c r="DL21" s="37"/>
      <c r="DM21" s="37"/>
      <c r="DN21" s="37"/>
      <c r="DO21" s="37"/>
      <c r="DP21" s="37"/>
      <c r="DQ21" s="38"/>
      <c r="DR21" s="38"/>
      <c r="DS21" s="38"/>
      <c r="DT21" s="38"/>
      <c r="DU21" s="38"/>
      <c r="DV21" s="87"/>
      <c r="DW21" s="86"/>
    </row>
    <row r="22" spans="1:61" s="15" customFormat="1" ht="13.5" thickBot="1">
      <c r="A22" s="91" t="s">
        <v>6</v>
      </c>
      <c r="B22" s="92"/>
      <c r="C22" s="92">
        <f aca="true" t="shared" si="8" ref="C22:AY22">SUM(C10:C21)</f>
        <v>9935.953920000005</v>
      </c>
      <c r="D22" s="92">
        <f t="shared" si="8"/>
        <v>1258.4814000000001</v>
      </c>
      <c r="E22" s="92">
        <f t="shared" si="8"/>
        <v>0</v>
      </c>
      <c r="F22" s="92">
        <f t="shared" si="8"/>
        <v>0</v>
      </c>
      <c r="G22" s="92">
        <f t="shared" si="8"/>
        <v>5815.799999999999</v>
      </c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2823.120000000001</v>
      </c>
      <c r="N22" s="92">
        <f t="shared" si="8"/>
        <v>0</v>
      </c>
      <c r="O22" s="92">
        <f t="shared" si="8"/>
        <v>1342.44</v>
      </c>
      <c r="P22" s="92">
        <f t="shared" si="8"/>
        <v>0</v>
      </c>
      <c r="Q22" s="92">
        <f t="shared" si="8"/>
        <v>0</v>
      </c>
      <c r="R22" s="92">
        <f t="shared" si="8"/>
        <v>0</v>
      </c>
      <c r="S22" s="92">
        <f t="shared" si="8"/>
        <v>0</v>
      </c>
      <c r="T22" s="92">
        <f t="shared" si="8"/>
        <v>0</v>
      </c>
      <c r="U22" s="92">
        <f t="shared" si="8"/>
        <v>9981.36</v>
      </c>
      <c r="V22" s="92">
        <f t="shared" si="8"/>
        <v>0</v>
      </c>
      <c r="W22" s="92">
        <f t="shared" si="8"/>
        <v>-57.12</v>
      </c>
      <c r="X22" s="92">
        <f t="shared" si="8"/>
        <v>4911.379999999999</v>
      </c>
      <c r="Y22" s="92">
        <f t="shared" si="8"/>
        <v>0</v>
      </c>
      <c r="Z22" s="92">
        <f t="shared" si="8"/>
        <v>-93.9</v>
      </c>
      <c r="AA22" s="92">
        <f t="shared" si="8"/>
        <v>2572.11</v>
      </c>
      <c r="AB22" s="92">
        <f t="shared" si="8"/>
        <v>1241.99</v>
      </c>
      <c r="AC22" s="92">
        <f t="shared" si="8"/>
        <v>0</v>
      </c>
      <c r="AD22" s="92">
        <f t="shared" si="8"/>
        <v>0</v>
      </c>
      <c r="AE22" s="92">
        <f t="shared" si="8"/>
        <v>0</v>
      </c>
      <c r="AF22" s="92">
        <f t="shared" si="8"/>
        <v>8574.460000000001</v>
      </c>
      <c r="AG22" s="92">
        <f t="shared" si="8"/>
        <v>9832.941400000002</v>
      </c>
      <c r="AH22" s="92">
        <f t="shared" si="8"/>
        <v>0</v>
      </c>
      <c r="AI22" s="92">
        <f t="shared" si="8"/>
        <v>0</v>
      </c>
      <c r="AJ22" s="92">
        <f t="shared" si="8"/>
        <v>0</v>
      </c>
      <c r="AK22" s="92">
        <f t="shared" si="8"/>
        <v>1029.1200000000001</v>
      </c>
      <c r="AL22" s="92">
        <f t="shared" si="8"/>
        <v>307.2</v>
      </c>
      <c r="AM22" s="92">
        <f t="shared" si="8"/>
        <v>0</v>
      </c>
      <c r="AN22" s="92">
        <f t="shared" si="8"/>
        <v>0</v>
      </c>
      <c r="AO22" s="92">
        <f t="shared" si="8"/>
        <v>0</v>
      </c>
      <c r="AP22" s="92">
        <f t="shared" si="8"/>
        <v>0</v>
      </c>
      <c r="AQ22" s="92">
        <f t="shared" si="8"/>
        <v>0</v>
      </c>
      <c r="AR22" s="92">
        <f t="shared" si="8"/>
        <v>0</v>
      </c>
      <c r="AS22" s="92">
        <f t="shared" si="8"/>
        <v>0</v>
      </c>
      <c r="AT22" s="92">
        <f t="shared" si="8"/>
        <v>0</v>
      </c>
      <c r="AU22" s="92">
        <f t="shared" si="8"/>
        <v>0</v>
      </c>
      <c r="AV22" s="92">
        <f t="shared" si="8"/>
        <v>0</v>
      </c>
      <c r="AW22" s="92">
        <f t="shared" si="8"/>
        <v>0</v>
      </c>
      <c r="AX22" s="92">
        <f t="shared" si="8"/>
        <v>0</v>
      </c>
      <c r="AY22" s="92">
        <f t="shared" si="8"/>
        <v>0</v>
      </c>
      <c r="AZ22" s="92">
        <f>SUM(BA10:BA21)</f>
        <v>0</v>
      </c>
      <c r="BA22" s="92">
        <f>SUM(BB10:BB21)</f>
        <v>0</v>
      </c>
      <c r="BB22" s="92">
        <f>SUM(BC10:BC21)</f>
        <v>1336.3200000000002</v>
      </c>
      <c r="BC22" s="92">
        <f>SUM(BD10:BD21)</f>
        <v>0</v>
      </c>
      <c r="BD22" s="92" t="e">
        <f>SUM(#REF!)</f>
        <v>#REF!</v>
      </c>
      <c r="BE22" s="92">
        <f>SUM(BE10:BE21)</f>
        <v>1336.3200000000002</v>
      </c>
      <c r="BF22" s="92">
        <f>SUM(BF10:BF21)</f>
        <v>8496.6214</v>
      </c>
      <c r="BG22" s="92">
        <f>SUM(BG10:BG21)</f>
        <v>-1406.8999999999992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9" ref="C24:L24">C22+C8</f>
        <v>9935.953920000005</v>
      </c>
      <c r="D24" s="98">
        <f t="shared" si="9"/>
        <v>1258.4814000000001</v>
      </c>
      <c r="E24" s="98">
        <f t="shared" si="9"/>
        <v>0</v>
      </c>
      <c r="F24" s="98">
        <f t="shared" si="9"/>
        <v>0</v>
      </c>
      <c r="G24" s="98">
        <f t="shared" si="9"/>
        <v>5815.799999999999</v>
      </c>
      <c r="H24" s="98">
        <f t="shared" si="9"/>
        <v>0</v>
      </c>
      <c r="I24" s="98">
        <f t="shared" si="9"/>
        <v>0</v>
      </c>
      <c r="J24" s="98">
        <f t="shared" si="9"/>
        <v>0</v>
      </c>
      <c r="K24" s="98">
        <f t="shared" si="9"/>
        <v>0</v>
      </c>
      <c r="L24" s="98">
        <f t="shared" si="9"/>
        <v>0</v>
      </c>
      <c r="M24" s="98" t="e">
        <f>#REF!</f>
        <v>#REF!</v>
      </c>
      <c r="N24" s="98">
        <f aca="true" t="shared" si="10" ref="N24:BG24">N22+N8</f>
        <v>0</v>
      </c>
      <c r="O24" s="98">
        <f t="shared" si="10"/>
        <v>1342.44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9981.36</v>
      </c>
      <c r="V24" s="98">
        <f t="shared" si="10"/>
        <v>0</v>
      </c>
      <c r="W24" s="98">
        <f t="shared" si="10"/>
        <v>-57.12</v>
      </c>
      <c r="X24" s="98">
        <f t="shared" si="10"/>
        <v>4911.379999999999</v>
      </c>
      <c r="Y24" s="98">
        <f t="shared" si="10"/>
        <v>0</v>
      </c>
      <c r="Z24" s="98">
        <f t="shared" si="10"/>
        <v>-93.9</v>
      </c>
      <c r="AA24" s="98">
        <f t="shared" si="10"/>
        <v>2572.11</v>
      </c>
      <c r="AB24" s="98">
        <f t="shared" si="10"/>
        <v>1241.99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8574.460000000001</v>
      </c>
      <c r="AG24" s="98">
        <f t="shared" si="10"/>
        <v>9832.941400000002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1029.1200000000001</v>
      </c>
      <c r="AL24" s="98">
        <f t="shared" si="10"/>
        <v>307.2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 t="shared" si="10"/>
        <v>0</v>
      </c>
      <c r="AU24" s="98">
        <f t="shared" si="10"/>
        <v>0</v>
      </c>
      <c r="AV24" s="98">
        <f t="shared" si="10"/>
        <v>0</v>
      </c>
      <c r="AW24" s="99">
        <f t="shared" si="10"/>
        <v>0</v>
      </c>
      <c r="AX24" s="99">
        <f t="shared" si="10"/>
        <v>0</v>
      </c>
      <c r="AY24" s="99">
        <f t="shared" si="10"/>
        <v>0</v>
      </c>
      <c r="AZ24" s="99">
        <f t="shared" si="10"/>
        <v>0</v>
      </c>
      <c r="BA24" s="99">
        <f t="shared" si="10"/>
        <v>0</v>
      </c>
      <c r="BB24" s="99">
        <f t="shared" si="10"/>
        <v>1336.3200000000002</v>
      </c>
      <c r="BC24" s="99">
        <f t="shared" si="10"/>
        <v>0</v>
      </c>
      <c r="BD24" s="99" t="e">
        <f t="shared" si="10"/>
        <v>#REF!</v>
      </c>
      <c r="BE24" s="99">
        <f t="shared" si="10"/>
        <v>1336.3200000000002</v>
      </c>
      <c r="BF24" s="99">
        <f t="shared" si="10"/>
        <v>8496.6214</v>
      </c>
      <c r="BG24" s="99">
        <f t="shared" si="10"/>
        <v>-1406.8999999999992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6.47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7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9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128</v>
      </c>
      <c r="C14" s="123">
        <f>'2011 полн'!C10</f>
        <v>827.9961600000001</v>
      </c>
      <c r="D14" s="124">
        <f>'2011 полн'!D10</f>
        <v>132.352</v>
      </c>
      <c r="E14" s="119">
        <f>'2011 полн'!U10</f>
        <v>831.78</v>
      </c>
      <c r="F14" s="119">
        <f>'2011 полн'!V10</f>
        <v>0</v>
      </c>
      <c r="G14" s="125">
        <f>'2011 полн'!AF10</f>
        <v>0</v>
      </c>
      <c r="H14" s="125">
        <f>'2011 полн'!AG10</f>
        <v>132.352</v>
      </c>
      <c r="I14" s="125">
        <f>'2011 полн'!AK10</f>
        <v>85.76</v>
      </c>
      <c r="J14" s="125">
        <f>'2011 полн'!AL10</f>
        <v>25.6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111.36000000000001</v>
      </c>
      <c r="N14" s="121">
        <f>'2011 полн'!BF10</f>
        <v>20.99199999999999</v>
      </c>
      <c r="O14" s="121">
        <f>'2011 полн'!BG10</f>
        <v>-831.78</v>
      </c>
      <c r="P14" s="1"/>
      <c r="Q14" s="1"/>
    </row>
    <row r="15" spans="1:17" ht="12.75">
      <c r="A15" s="20" t="s">
        <v>59</v>
      </c>
      <c r="B15" s="123">
        <f>'2011 полн'!B11</f>
        <v>128</v>
      </c>
      <c r="C15" s="123">
        <f>'2011 полн'!C11</f>
        <v>827.9961600000001</v>
      </c>
      <c r="D15" s="124">
        <f>'2011 полн'!D11</f>
        <v>132.352</v>
      </c>
      <c r="E15" s="119">
        <f>'2011 полн'!U11</f>
        <v>831.78</v>
      </c>
      <c r="F15" s="119">
        <f>'2011 полн'!V11</f>
        <v>0</v>
      </c>
      <c r="G15" s="125">
        <f>'2011 полн'!AF11</f>
        <v>311.98</v>
      </c>
      <c r="H15" s="125">
        <f>'2011 полн'!AG11</f>
        <v>444.332</v>
      </c>
      <c r="I15" s="125">
        <f>'2011 полн'!AK11</f>
        <v>85.76</v>
      </c>
      <c r="J15" s="125">
        <f>'2011 полн'!AL11</f>
        <v>25.6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111.36000000000001</v>
      </c>
      <c r="N15" s="121">
        <f>'2011 полн'!BF11</f>
        <v>332.972</v>
      </c>
      <c r="O15" s="121">
        <f>'2011 полн'!BG11</f>
        <v>-519.8</v>
      </c>
      <c r="P15" s="1"/>
      <c r="Q15" s="1"/>
    </row>
    <row r="16" spans="1:17" ht="12.75">
      <c r="A16" s="20" t="s">
        <v>60</v>
      </c>
      <c r="B16" s="123">
        <f>'2011 полн'!B12</f>
        <v>128</v>
      </c>
      <c r="C16" s="123">
        <f>'2011 полн'!C12</f>
        <v>827.9961600000001</v>
      </c>
      <c r="D16" s="124">
        <f>'2011 полн'!D12</f>
        <v>132.352</v>
      </c>
      <c r="E16" s="119">
        <f>'2011 полн'!U12</f>
        <v>831.78</v>
      </c>
      <c r="F16" s="119">
        <f>'2011 полн'!V12</f>
        <v>0</v>
      </c>
      <c r="G16" s="125">
        <f>'2011 полн'!AF12</f>
        <v>828.6400000000001</v>
      </c>
      <c r="H16" s="125">
        <f>'2011 полн'!AG12</f>
        <v>960.9920000000001</v>
      </c>
      <c r="I16" s="125">
        <f>'2011 полн'!AK12</f>
        <v>85.76</v>
      </c>
      <c r="J16" s="125">
        <f>'2011 полн'!AL12</f>
        <v>25.6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111.36000000000001</v>
      </c>
      <c r="N16" s="121">
        <f>'2011 полн'!BF12</f>
        <v>849.6320000000001</v>
      </c>
      <c r="O16" s="121">
        <f>'2011 полн'!BG12</f>
        <v>-3.1399999999998727</v>
      </c>
      <c r="P16" s="1"/>
      <c r="Q16" s="1"/>
    </row>
    <row r="17" spans="1:17" ht="12.75">
      <c r="A17" s="20" t="s">
        <v>61</v>
      </c>
      <c r="B17" s="123">
        <f>'2011 полн'!B13</f>
        <v>128</v>
      </c>
      <c r="C17" s="123">
        <f>'2011 полн'!C13</f>
        <v>827.9961600000001</v>
      </c>
      <c r="D17" s="124">
        <f>'2011 полн'!D13</f>
        <v>132.352</v>
      </c>
      <c r="E17" s="119">
        <f>'2011 полн'!U13</f>
        <v>831.78</v>
      </c>
      <c r="F17" s="119">
        <f>'2011 полн'!V13</f>
        <v>0</v>
      </c>
      <c r="G17" s="125">
        <f>'2011 полн'!AF13</f>
        <v>831.3699999999999</v>
      </c>
      <c r="H17" s="125">
        <f>'2011 полн'!AG13</f>
        <v>963.7219999999999</v>
      </c>
      <c r="I17" s="125">
        <f>'2011 полн'!AK13</f>
        <v>85.76</v>
      </c>
      <c r="J17" s="125">
        <f>'2011 полн'!AL13</f>
        <v>25.6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111.36000000000001</v>
      </c>
      <c r="N17" s="121">
        <f>'2011 полн'!BF13</f>
        <v>852.3619999999999</v>
      </c>
      <c r="O17" s="121">
        <f>'2011 полн'!BG13</f>
        <v>-0.41000000000008185</v>
      </c>
      <c r="P17" s="1"/>
      <c r="Q17" s="1"/>
    </row>
    <row r="18" spans="1:17" ht="12.75">
      <c r="A18" s="20" t="s">
        <v>62</v>
      </c>
      <c r="B18" s="123">
        <f>'2011 полн'!B14</f>
        <v>128</v>
      </c>
      <c r="C18" s="123">
        <f>'2011 полн'!C14</f>
        <v>827.9961600000001</v>
      </c>
      <c r="D18" s="124">
        <f>'2011 полн'!D14</f>
        <v>132.352</v>
      </c>
      <c r="E18" s="119">
        <f>'2011 полн'!U14</f>
        <v>831.78</v>
      </c>
      <c r="F18" s="119">
        <f>'2011 полн'!V14</f>
        <v>0</v>
      </c>
      <c r="G18" s="125">
        <f>'2011 полн'!AF14</f>
        <v>407.53000000000003</v>
      </c>
      <c r="H18" s="125">
        <f>'2011 полн'!AG14</f>
        <v>539.8820000000001</v>
      </c>
      <c r="I18" s="125">
        <f>'2011 полн'!AK14</f>
        <v>85.76</v>
      </c>
      <c r="J18" s="125">
        <f>'2011 полн'!AL14</f>
        <v>25.6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111.36000000000001</v>
      </c>
      <c r="N18" s="121">
        <f>'2011 полн'!BF14</f>
        <v>428.52200000000005</v>
      </c>
      <c r="O18" s="121">
        <f>'2011 полн'!BG14</f>
        <v>-424.24999999999994</v>
      </c>
      <c r="P18" s="1"/>
      <c r="Q18" s="1"/>
    </row>
    <row r="19" spans="1:17" ht="12.75">
      <c r="A19" s="20" t="s">
        <v>63</v>
      </c>
      <c r="B19" s="123">
        <f>'2011 полн'!B15</f>
        <v>128</v>
      </c>
      <c r="C19" s="123">
        <f>'2011 полн'!C15</f>
        <v>827.9961600000001</v>
      </c>
      <c r="D19" s="124">
        <f>'2011 полн'!D15</f>
        <v>132.352</v>
      </c>
      <c r="E19" s="119">
        <f>'2011 полн'!U15</f>
        <v>831.78</v>
      </c>
      <c r="F19" s="119">
        <f>'2011 полн'!V15</f>
        <v>0</v>
      </c>
      <c r="G19" s="125">
        <f>'2011 полн'!AF15</f>
        <v>786.38</v>
      </c>
      <c r="H19" s="125">
        <f>'2011 полн'!AG15</f>
        <v>918.732</v>
      </c>
      <c r="I19" s="125">
        <f>'2011 полн'!AK15</f>
        <v>85.76</v>
      </c>
      <c r="J19" s="125">
        <f>'2011 полн'!AL15</f>
        <v>25.6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111.36000000000001</v>
      </c>
      <c r="N19" s="121">
        <f>'2011 полн'!BF15</f>
        <v>807.372</v>
      </c>
      <c r="O19" s="121">
        <f>'2011 полн'!BG15</f>
        <v>-45.39999999999998</v>
      </c>
      <c r="P19" s="1"/>
      <c r="Q19" s="1"/>
    </row>
    <row r="20" spans="1:15" ht="12.75">
      <c r="A20" s="20" t="s">
        <v>64</v>
      </c>
      <c r="B20" s="123">
        <f>'2011 полн'!B16</f>
        <v>128</v>
      </c>
      <c r="C20" s="123">
        <f>'2011 полн'!C16</f>
        <v>827.9961600000001</v>
      </c>
      <c r="D20" s="124">
        <f>'2011 полн'!D16</f>
        <v>132.352</v>
      </c>
      <c r="E20" s="119">
        <f>'2011 полн'!U16</f>
        <v>831.78</v>
      </c>
      <c r="F20" s="119">
        <f>'2011 полн'!V16</f>
        <v>0</v>
      </c>
      <c r="G20" s="125">
        <f>'2011 полн'!AF16</f>
        <v>825.23</v>
      </c>
      <c r="H20" s="125">
        <f>'2011 полн'!AG16</f>
        <v>957.582</v>
      </c>
      <c r="I20" s="125">
        <f>'2011 полн'!AK16</f>
        <v>85.76</v>
      </c>
      <c r="J20" s="125">
        <f>'2011 полн'!AL16</f>
        <v>25.6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111.36000000000001</v>
      </c>
      <c r="N20" s="121">
        <f>'2011 полн'!BF16</f>
        <v>846.222</v>
      </c>
      <c r="O20" s="121">
        <f>'2011 полн'!BG16</f>
        <v>-6.5499999999999545</v>
      </c>
    </row>
    <row r="21" spans="1:15" ht="12.75">
      <c r="A21" s="20" t="s">
        <v>65</v>
      </c>
      <c r="B21" s="123">
        <f>'2011 полн'!B17</f>
        <v>128</v>
      </c>
      <c r="C21" s="123">
        <f>'2011 полн'!C17</f>
        <v>827.9961600000001</v>
      </c>
      <c r="D21" s="124">
        <f>'2011 полн'!D17</f>
        <v>132.352</v>
      </c>
      <c r="E21" s="119">
        <f>'2011 полн'!U17</f>
        <v>831.78</v>
      </c>
      <c r="F21" s="119">
        <f>'2011 полн'!V17</f>
        <v>0</v>
      </c>
      <c r="G21" s="125">
        <f>'2011 полн'!AF17</f>
        <v>1256.55</v>
      </c>
      <c r="H21" s="125">
        <f>'2011 полн'!AG17</f>
        <v>1388.902</v>
      </c>
      <c r="I21" s="125">
        <f>'2011 полн'!AK17</f>
        <v>85.76</v>
      </c>
      <c r="J21" s="125">
        <f>'2011 полн'!AL17</f>
        <v>25.6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111.36000000000001</v>
      </c>
      <c r="N21" s="121">
        <f>'2011 полн'!BF17</f>
        <v>1277.542</v>
      </c>
      <c r="O21" s="121">
        <f>'2011 полн'!BG17</f>
        <v>424.77</v>
      </c>
    </row>
    <row r="22" spans="1:15" ht="12.75">
      <c r="A22" s="20" t="s">
        <v>66</v>
      </c>
      <c r="B22" s="123">
        <f>'2011 полн'!B18</f>
        <v>128</v>
      </c>
      <c r="C22" s="123">
        <f>'2011 полн'!C18</f>
        <v>827.9961600000001</v>
      </c>
      <c r="D22" s="124">
        <f>'2011 полн'!D18</f>
        <v>132.352</v>
      </c>
      <c r="E22" s="119">
        <f>'2011 полн'!U18</f>
        <v>831.78</v>
      </c>
      <c r="F22" s="119">
        <f>'2011 полн'!V18</f>
        <v>0</v>
      </c>
      <c r="G22" s="125">
        <f>'2011 полн'!AF18</f>
        <v>406.59000000000003</v>
      </c>
      <c r="H22" s="125">
        <f>'2011 полн'!AG18</f>
        <v>538.942</v>
      </c>
      <c r="I22" s="125">
        <f>'2011 полн'!AK18</f>
        <v>85.76</v>
      </c>
      <c r="J22" s="125">
        <f>'2011 полн'!AL18</f>
        <v>25.6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111.36000000000001</v>
      </c>
      <c r="N22" s="121">
        <f>'2011 полн'!BF18</f>
        <v>427.582</v>
      </c>
      <c r="O22" s="121">
        <f>'2011 полн'!BG18</f>
        <v>-425.18999999999994</v>
      </c>
    </row>
    <row r="23" spans="1:15" ht="12.75">
      <c r="A23" s="20" t="s">
        <v>67</v>
      </c>
      <c r="B23" s="123">
        <f>'2011 полн'!B19</f>
        <v>128</v>
      </c>
      <c r="C23" s="123">
        <f>'2011 полн'!C19</f>
        <v>827.9961600000001</v>
      </c>
      <c r="D23" s="124">
        <f>'2011 полн'!D19</f>
        <v>67.31339999999999</v>
      </c>
      <c r="E23" s="119">
        <f>'2011 полн'!U19</f>
        <v>831.78</v>
      </c>
      <c r="F23" s="119">
        <f>'2011 полн'!V19</f>
        <v>0</v>
      </c>
      <c r="G23" s="125">
        <f>'2011 полн'!AF19</f>
        <v>832.01</v>
      </c>
      <c r="H23" s="125">
        <f>'2011 полн'!AG19</f>
        <v>899.3234</v>
      </c>
      <c r="I23" s="125">
        <f>'2011 полн'!AK19</f>
        <v>85.76</v>
      </c>
      <c r="J23" s="125">
        <f>'2011 полн'!AL19</f>
        <v>25.6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111.36000000000001</v>
      </c>
      <c r="N23" s="121">
        <f>'2011 полн'!BF19</f>
        <v>787.9634</v>
      </c>
      <c r="O23" s="121">
        <f>'2011 полн'!BG19</f>
        <v>0.2300000000000182</v>
      </c>
    </row>
    <row r="24" spans="1:15" ht="12.75">
      <c r="A24" s="20" t="s">
        <v>68</v>
      </c>
      <c r="B24" s="123">
        <f>'2011 полн'!B20</f>
        <v>128</v>
      </c>
      <c r="C24" s="123">
        <f>'2011 полн'!C20</f>
        <v>827.9961600000001</v>
      </c>
      <c r="D24" s="124">
        <f>'2011 полн'!D20</f>
        <v>0</v>
      </c>
      <c r="E24" s="119">
        <f>'2011 полн'!U20</f>
        <v>831.78</v>
      </c>
      <c r="F24" s="119">
        <f>'2011 полн'!V20</f>
        <v>0</v>
      </c>
      <c r="G24" s="125">
        <f>'2011 полн'!AF20</f>
        <v>815.41</v>
      </c>
      <c r="H24" s="125">
        <f>'2011 полн'!AG20</f>
        <v>815.41</v>
      </c>
      <c r="I24" s="125">
        <f>'2011 полн'!AK20</f>
        <v>85.76</v>
      </c>
      <c r="J24" s="125">
        <f>'2011 полн'!AL20</f>
        <v>25.6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111.36000000000001</v>
      </c>
      <c r="N24" s="121">
        <f>'2011 полн'!BF20</f>
        <v>704.05</v>
      </c>
      <c r="O24" s="121">
        <f>'2011 полн'!BG20</f>
        <v>-16.370000000000005</v>
      </c>
    </row>
    <row r="25" spans="1:15" ht="13.5" thickBot="1">
      <c r="A25" s="126" t="s">
        <v>69</v>
      </c>
      <c r="B25" s="123">
        <f>'2011 полн'!B21</f>
        <v>128</v>
      </c>
      <c r="C25" s="123">
        <f>'2011 полн'!C21</f>
        <v>827.9961600000001</v>
      </c>
      <c r="D25" s="124">
        <f>'2011 полн'!D21</f>
        <v>0</v>
      </c>
      <c r="E25" s="119">
        <f>'2011 полн'!U21</f>
        <v>831.78</v>
      </c>
      <c r="F25" s="119">
        <f>'2011 полн'!V21</f>
        <v>0</v>
      </c>
      <c r="G25" s="125">
        <f>'2011 полн'!AF21</f>
        <v>1272.7700000000002</v>
      </c>
      <c r="H25" s="125">
        <f>'2011 полн'!AG21</f>
        <v>1272.7700000000002</v>
      </c>
      <c r="I25" s="125">
        <f>'2011 полн'!AK21</f>
        <v>85.76</v>
      </c>
      <c r="J25" s="125">
        <f>'2011 полн'!AL21</f>
        <v>25.6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111.36000000000001</v>
      </c>
      <c r="N25" s="121">
        <f>'2011 полн'!BF21</f>
        <v>1161.4100000000003</v>
      </c>
      <c r="O25" s="121">
        <f>'2011 полн'!BG21</f>
        <v>440.99000000000024</v>
      </c>
    </row>
    <row r="26" spans="1:15" ht="13.5" thickBot="1">
      <c r="A26" s="271" t="s">
        <v>87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9935.953920000005</v>
      </c>
      <c r="D27" s="111">
        <f t="shared" si="0"/>
        <v>1258.4814000000001</v>
      </c>
      <c r="E27" s="111">
        <f t="shared" si="0"/>
        <v>9981.36</v>
      </c>
      <c r="F27" s="111">
        <f t="shared" si="0"/>
        <v>0</v>
      </c>
      <c r="G27" s="111">
        <f t="shared" si="0"/>
        <v>8574.460000000001</v>
      </c>
      <c r="H27" s="111">
        <f t="shared" si="0"/>
        <v>9832.941400000002</v>
      </c>
      <c r="I27" s="111">
        <f t="shared" si="0"/>
        <v>1029.1200000000001</v>
      </c>
      <c r="J27" s="111">
        <f t="shared" si="0"/>
        <v>307.2</v>
      </c>
      <c r="K27" s="111">
        <f t="shared" si="0"/>
        <v>0</v>
      </c>
      <c r="L27" s="111">
        <f t="shared" si="0"/>
        <v>0</v>
      </c>
      <c r="M27" s="111">
        <f t="shared" si="0"/>
        <v>1336.3200000000002</v>
      </c>
      <c r="N27" s="111">
        <f t="shared" si="0"/>
        <v>8496.6214</v>
      </c>
      <c r="O27" s="111">
        <f>SUM(O14:O26)</f>
        <v>-1406.8999999999992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9575.24</v>
      </c>
      <c r="B31" s="128">
        <v>0</v>
      </c>
      <c r="C31" s="221">
        <f>A31-B31</f>
        <v>9575.24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2012-05-24T03:33:43Z</dcterms:modified>
  <cp:category/>
  <cp:version/>
  <cp:contentType/>
  <cp:contentStatus/>
</cp:coreProperties>
</file>