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" sheetId="3" r:id="rId3"/>
    <sheet name="2011 печать" sheetId="4" r:id="rId4"/>
  </sheets>
  <definedNames/>
  <calcPr fullCalcOnLoad="1"/>
</workbook>
</file>

<file path=xl/sharedStrings.xml><?xml version="1.0" encoding="utf-8"?>
<sst xmlns="http://schemas.openxmlformats.org/spreadsheetml/2006/main" count="253" uniqueCount="110">
  <si>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</si>
  <si>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</si>
  <si>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</si>
  <si>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</si>
  <si>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</si>
  <si>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</si>
  <si>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</si>
  <si>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</si>
  <si>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</si>
  <si>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</si>
  <si>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</si>
  <si>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</si>
  <si>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</si>
  <si>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</si>
  <si>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</si>
  <si>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</si>
  <si>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</si>
  <si>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</si>
  <si>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</si>
  <si>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</si>
  <si>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</si>
  <si>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</si>
  <si>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</si>
  <si>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</si>
  <si>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</si>
  <si>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</si>
  <si>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</si>
  <si>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</si>
  <si>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</si>
  <si>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</si>
  <si>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</si>
  <si>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</si>
  <si>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</si>
  <si>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</si>
  <si>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</si>
  <si>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</si>
  <si>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</si>
  <si>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</si>
  <si>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</si>
  <si>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</si>
  <si>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</si>
  <si>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</si>
  <si>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</si>
  <si>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</si>
  <si>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</si>
  <si>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</si>
  <si>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</si>
  <si>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</si>
  <si>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</si>
  <si>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</si>
  <si>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</si>
  <si>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</si>
  <si>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</si>
  <si>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</si>
  <si>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</si>
  <si>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</si>
  <si>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</si>
  <si>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</si>
  <si>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</si>
  <si>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</si>
  <si>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</si>
  <si>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</si>
  <si>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</si>
  <si>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</si>
  <si>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</si>
  <si>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</si>
  <si>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</si>
  <si>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</si>
  <si>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</si>
  <si>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</si>
  <si>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</si>
  <si>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</si>
  <si>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</si>
  <si>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</si>
  <si>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</si>
  <si>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</si>
  <si>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</si>
  <si>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</si>
  <si>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</si>
  <si>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</si>
  <si>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</si>
  <si>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</si>
  <si>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</si>
  <si>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</si>
  <si>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</si>
  <si>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</si>
  <si>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</si>
  <si>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</si>
  <si>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</si>
  <si>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</si>
  <si>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</si>
  <si>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</si>
  <si>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</si>
  <si>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</si>
  <si>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</si>
  <si>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</si>
  <si>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</si>
  <si>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</si>
  <si>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</si>
  <si>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</si>
  <si>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</si>
  <si>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</si>
  <si>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</si>
  <si>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</si>
  <si>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</si>
  <si>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Тариф по содержанию и тек.ремонту 100 % (8,55руб.*площадь)</t>
  </si>
  <si>
    <t>расходы по жилым</t>
  </si>
  <si>
    <t>расходов всего</t>
  </si>
  <si>
    <t>Лицевой счет по адресу г. Таштагол, ул. 28 Панфиловцев, д.12</t>
  </si>
  <si>
    <t>Выписка по лицевому счету по адресу г. Таштагол ул. 28 панфиловцев, д.12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</si>
</sst>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7" fillId="33" borderId="11" xfId="56" applyNumberFormat="1" applyFont="1" applyFill="1" applyBorder="1">
      <alignment/>
      <protection/>
    </xf>
    <xf numFmtId="4" fontId="7" fillId="0" borderId="33" xfId="56" applyNumberFormat="1" applyFont="1" applyFill="1" applyBorder="1">
      <alignment/>
      <protection/>
    </xf>
    <xf numFmtId="4" fontId="6" fillId="0" borderId="33" xfId="56" applyNumberFormat="1" applyFont="1" applyFill="1" applyBorder="1">
      <alignment/>
      <protection/>
    </xf>
    <xf numFmtId="4" fontId="7" fillId="37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7" fillId="36" borderId="11" xfId="56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60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60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60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33" borderId="60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6" borderId="60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2" fontId="1" fillId="33" borderId="70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60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60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33" borderId="11" xfId="56" applyNumberFormat="1" applyFont="1" applyFill="1" applyBorder="1">
      <alignment/>
      <protection/>
    </xf>
    <xf numFmtId="4" fontId="0" fillId="0" borderId="33" xfId="56" applyNumberFormat="1" applyFont="1" applyFill="1" applyBorder="1">
      <alignment/>
      <protection/>
    </xf>
    <xf numFmtId="4" fontId="0" fillId="37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3" borderId="11" xfId="56" applyNumberFormat="1" applyFont="1" applyFill="1" applyBorder="1" applyAlignment="1">
      <alignment horizontal="center"/>
      <protection/>
    </xf>
    <xf numFmtId="4" fontId="7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282" t="s">
        <v>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83" t="s">
        <v>65</v>
      </c>
      <c r="B3" s="285" t="s">
        <v>0</v>
      </c>
      <c r="C3" s="287" t="s">
        <v>1</v>
      </c>
      <c r="D3" s="289" t="s">
        <v>2</v>
      </c>
      <c r="E3" s="283" t="s">
        <v>9</v>
      </c>
      <c r="F3" s="316"/>
      <c r="G3" s="283" t="s">
        <v>10</v>
      </c>
      <c r="H3" s="319"/>
      <c r="I3" s="283" t="s">
        <v>11</v>
      </c>
      <c r="J3" s="319"/>
      <c r="K3" s="283" t="s">
        <v>12</v>
      </c>
      <c r="L3" s="319"/>
      <c r="M3" s="322" t="s">
        <v>13</v>
      </c>
      <c r="N3" s="319"/>
      <c r="O3" s="283" t="s">
        <v>3</v>
      </c>
      <c r="P3" s="322"/>
      <c r="Q3" s="341" t="s">
        <v>4</v>
      </c>
      <c r="R3" s="342"/>
      <c r="S3" s="342"/>
      <c r="T3" s="342"/>
      <c r="U3" s="342"/>
      <c r="V3" s="342"/>
      <c r="W3" s="303" t="s">
        <v>66</v>
      </c>
      <c r="X3" s="325" t="s">
        <v>67</v>
      </c>
      <c r="Y3" s="328" t="s">
        <v>6</v>
      </c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30"/>
      <c r="AT3" s="336" t="s">
        <v>68</v>
      </c>
      <c r="AU3" s="338"/>
      <c r="AV3" s="333" t="s">
        <v>7</v>
      </c>
      <c r="AW3" s="333" t="s">
        <v>8</v>
      </c>
    </row>
    <row r="4" spans="1:49" ht="36" customHeight="1" thickBot="1">
      <c r="A4" s="284"/>
      <c r="B4" s="286"/>
      <c r="C4" s="288"/>
      <c r="D4" s="290"/>
      <c r="E4" s="317"/>
      <c r="F4" s="318"/>
      <c r="G4" s="320"/>
      <c r="H4" s="321"/>
      <c r="I4" s="320"/>
      <c r="J4" s="321"/>
      <c r="K4" s="320"/>
      <c r="L4" s="321"/>
      <c r="M4" s="323"/>
      <c r="N4" s="324"/>
      <c r="O4" s="320"/>
      <c r="P4" s="340"/>
      <c r="Q4" s="343"/>
      <c r="R4" s="344"/>
      <c r="S4" s="344"/>
      <c r="T4" s="344"/>
      <c r="U4" s="344"/>
      <c r="V4" s="344"/>
      <c r="W4" s="304"/>
      <c r="X4" s="326"/>
      <c r="Y4" s="300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2"/>
      <c r="AT4" s="345" t="s">
        <v>69</v>
      </c>
      <c r="AU4" s="339" t="s">
        <v>70</v>
      </c>
      <c r="AV4" s="334"/>
      <c r="AW4" s="334"/>
    </row>
    <row r="5" spans="1:49" ht="29.25" customHeight="1" thickBot="1">
      <c r="A5" s="284"/>
      <c r="B5" s="286"/>
      <c r="C5" s="288"/>
      <c r="D5" s="290"/>
      <c r="E5" s="293" t="s">
        <v>14</v>
      </c>
      <c r="F5" s="291" t="s">
        <v>15</v>
      </c>
      <c r="G5" s="291" t="s">
        <v>14</v>
      </c>
      <c r="H5" s="291" t="s">
        <v>15</v>
      </c>
      <c r="I5" s="291" t="s">
        <v>14</v>
      </c>
      <c r="J5" s="291" t="s">
        <v>15</v>
      </c>
      <c r="K5" s="291" t="s">
        <v>14</v>
      </c>
      <c r="L5" s="291" t="s">
        <v>15</v>
      </c>
      <c r="M5" s="291" t="s">
        <v>14</v>
      </c>
      <c r="N5" s="291" t="s">
        <v>15</v>
      </c>
      <c r="O5" s="291" t="s">
        <v>14</v>
      </c>
      <c r="P5" s="295" t="s">
        <v>15</v>
      </c>
      <c r="Q5" s="297" t="s">
        <v>16</v>
      </c>
      <c r="R5" s="297" t="s">
        <v>17</v>
      </c>
      <c r="S5" s="297" t="s">
        <v>18</v>
      </c>
      <c r="T5" s="297" t="s">
        <v>19</v>
      </c>
      <c r="U5" s="297" t="s">
        <v>20</v>
      </c>
      <c r="V5" s="299" t="s">
        <v>21</v>
      </c>
      <c r="W5" s="304"/>
      <c r="X5" s="326"/>
      <c r="Y5" s="306" t="s">
        <v>22</v>
      </c>
      <c r="Z5" s="308" t="s">
        <v>23</v>
      </c>
      <c r="AA5" s="308" t="s">
        <v>24</v>
      </c>
      <c r="AB5" s="301" t="s">
        <v>25</v>
      </c>
      <c r="AC5" s="308" t="s">
        <v>26</v>
      </c>
      <c r="AD5" s="301" t="s">
        <v>25</v>
      </c>
      <c r="AE5" s="301" t="s">
        <v>27</v>
      </c>
      <c r="AF5" s="301" t="s">
        <v>25</v>
      </c>
      <c r="AG5" s="301" t="s">
        <v>28</v>
      </c>
      <c r="AH5" s="301" t="s">
        <v>25</v>
      </c>
      <c r="AI5" s="314" t="s">
        <v>71</v>
      </c>
      <c r="AJ5" s="312" t="s">
        <v>25</v>
      </c>
      <c r="AK5" s="310" t="s">
        <v>72</v>
      </c>
      <c r="AL5" s="310" t="s">
        <v>73</v>
      </c>
      <c r="AM5" s="78" t="s">
        <v>25</v>
      </c>
      <c r="AN5" s="336" t="s">
        <v>74</v>
      </c>
      <c r="AO5" s="337"/>
      <c r="AP5" s="338"/>
      <c r="AQ5" s="339" t="s">
        <v>30</v>
      </c>
      <c r="AR5" s="339" t="s">
        <v>25</v>
      </c>
      <c r="AS5" s="339" t="s">
        <v>31</v>
      </c>
      <c r="AT5" s="346"/>
      <c r="AU5" s="301"/>
      <c r="AV5" s="334"/>
      <c r="AW5" s="334"/>
    </row>
    <row r="6" spans="1:49" ht="54" customHeight="1" thickBot="1">
      <c r="A6" s="284"/>
      <c r="B6" s="286"/>
      <c r="C6" s="288"/>
      <c r="D6" s="290"/>
      <c r="E6" s="294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6"/>
      <c r="Q6" s="298"/>
      <c r="R6" s="298"/>
      <c r="S6" s="298"/>
      <c r="T6" s="298"/>
      <c r="U6" s="298"/>
      <c r="V6" s="300"/>
      <c r="W6" s="305"/>
      <c r="X6" s="327"/>
      <c r="Y6" s="307"/>
      <c r="Z6" s="309"/>
      <c r="AA6" s="309"/>
      <c r="AB6" s="302"/>
      <c r="AC6" s="309"/>
      <c r="AD6" s="302"/>
      <c r="AE6" s="302"/>
      <c r="AF6" s="302"/>
      <c r="AG6" s="302"/>
      <c r="AH6" s="302"/>
      <c r="AI6" s="315"/>
      <c r="AJ6" s="313"/>
      <c r="AK6" s="311"/>
      <c r="AL6" s="311"/>
      <c r="AM6" s="80"/>
      <c r="AN6" s="79" t="s">
        <v>75</v>
      </c>
      <c r="AO6" s="79" t="s">
        <v>76</v>
      </c>
      <c r="AP6" s="79" t="s">
        <v>77</v>
      </c>
      <c r="AQ6" s="302"/>
      <c r="AR6" s="302"/>
      <c r="AS6" s="302"/>
      <c r="AT6" s="347"/>
      <c r="AU6" s="302"/>
      <c r="AV6" s="335"/>
      <c r="AW6" s="335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AL5:AL6"/>
    <mergeCell ref="AC5:AC6"/>
    <mergeCell ref="AD5:AD6"/>
    <mergeCell ref="AJ5:AJ6"/>
    <mergeCell ref="AK5:AK6"/>
    <mergeCell ref="AI5:AI6"/>
    <mergeCell ref="AF5:AF6"/>
    <mergeCell ref="T5:T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AE5:AE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372" t="s">
        <v>64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373" t="s">
        <v>50</v>
      </c>
      <c r="B10" s="376" t="s">
        <v>0</v>
      </c>
      <c r="C10" s="379" t="s">
        <v>51</v>
      </c>
      <c r="D10" s="382" t="s">
        <v>2</v>
      </c>
      <c r="E10" s="322" t="s">
        <v>52</v>
      </c>
      <c r="F10" s="322"/>
      <c r="G10" s="368" t="s">
        <v>61</v>
      </c>
      <c r="H10" s="369"/>
      <c r="I10" s="350" t="s">
        <v>6</v>
      </c>
      <c r="J10" s="351"/>
      <c r="K10" s="351"/>
      <c r="L10" s="351"/>
      <c r="M10" s="351"/>
      <c r="N10" s="352"/>
      <c r="O10" s="356" t="s">
        <v>53</v>
      </c>
      <c r="P10" s="386" t="s">
        <v>79</v>
      </c>
    </row>
    <row r="11" spans="1:16" ht="12.75">
      <c r="A11" s="374"/>
      <c r="B11" s="377"/>
      <c r="C11" s="380"/>
      <c r="D11" s="383"/>
      <c r="E11" s="385"/>
      <c r="F11" s="385"/>
      <c r="G11" s="370"/>
      <c r="H11" s="371"/>
      <c r="I11" s="353"/>
      <c r="J11" s="354"/>
      <c r="K11" s="354"/>
      <c r="L11" s="354"/>
      <c r="M11" s="354"/>
      <c r="N11" s="355"/>
      <c r="O11" s="357"/>
      <c r="P11" s="387"/>
    </row>
    <row r="12" spans="1:16" ht="26.25" customHeight="1">
      <c r="A12" s="374"/>
      <c r="B12" s="377"/>
      <c r="C12" s="380"/>
      <c r="D12" s="383"/>
      <c r="E12" s="323" t="s">
        <v>54</v>
      </c>
      <c r="F12" s="323"/>
      <c r="G12" s="160" t="s">
        <v>55</v>
      </c>
      <c r="H12" s="348" t="s">
        <v>5</v>
      </c>
      <c r="I12" s="363" t="s">
        <v>56</v>
      </c>
      <c r="J12" s="359" t="s">
        <v>24</v>
      </c>
      <c r="K12" s="359" t="s">
        <v>57</v>
      </c>
      <c r="L12" s="359" t="s">
        <v>29</v>
      </c>
      <c r="M12" s="359" t="s">
        <v>58</v>
      </c>
      <c r="N12" s="361" t="s">
        <v>31</v>
      </c>
      <c r="O12" s="357"/>
      <c r="P12" s="387"/>
    </row>
    <row r="13" spans="1:16" ht="66.75" customHeight="1" thickBot="1">
      <c r="A13" s="375"/>
      <c r="B13" s="378"/>
      <c r="C13" s="381"/>
      <c r="D13" s="384"/>
      <c r="E13" s="161" t="s">
        <v>59</v>
      </c>
      <c r="F13" s="162" t="s">
        <v>15</v>
      </c>
      <c r="G13" s="77" t="s">
        <v>62</v>
      </c>
      <c r="H13" s="349"/>
      <c r="I13" s="364"/>
      <c r="J13" s="360"/>
      <c r="K13" s="360"/>
      <c r="L13" s="360"/>
      <c r="M13" s="360"/>
      <c r="N13" s="362"/>
      <c r="O13" s="358"/>
      <c r="P13" s="388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365" t="s">
        <v>84</v>
      </c>
      <c r="D55" s="365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366">
        <v>0</v>
      </c>
      <c r="D56" s="367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7" sqref="X17:AC17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0.1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0" width="11.75390625" style="215" customWidth="1"/>
    <col min="31" max="32" width="10.375" style="215" customWidth="1"/>
    <col min="33" max="33" width="10.75390625" style="215" customWidth="1"/>
    <col min="34" max="34" width="9.125" style="215" customWidth="1"/>
    <col min="35" max="35" width="10.125" style="215" bestFit="1" customWidth="1"/>
    <col min="36" max="36" width="9.125" style="215" customWidth="1"/>
    <col min="37" max="37" width="9.75390625" style="215" bestFit="1" customWidth="1"/>
    <col min="38" max="16384" width="9.125" style="215" customWidth="1"/>
  </cols>
  <sheetData>
    <row r="1" spans="1:16" ht="21" customHeight="1">
      <c r="A1" s="282" t="s">
        <v>108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373" t="s">
        <v>88</v>
      </c>
      <c r="B4" s="285" t="s">
        <v>0</v>
      </c>
      <c r="C4" s="287" t="s">
        <v>1</v>
      </c>
      <c r="D4" s="407" t="s">
        <v>2</v>
      </c>
      <c r="E4" s="283" t="s">
        <v>89</v>
      </c>
      <c r="F4" s="322"/>
      <c r="G4" s="319"/>
      <c r="H4" s="319" t="s">
        <v>90</v>
      </c>
      <c r="I4" s="400" t="s">
        <v>3</v>
      </c>
      <c r="J4" s="410" t="s">
        <v>4</v>
      </c>
      <c r="K4" s="411"/>
      <c r="L4" s="412"/>
      <c r="M4" s="416" t="s">
        <v>21</v>
      </c>
      <c r="N4" s="303" t="s">
        <v>91</v>
      </c>
      <c r="O4" s="339" t="s">
        <v>67</v>
      </c>
      <c r="P4" s="328" t="s">
        <v>6</v>
      </c>
      <c r="Q4" s="329"/>
      <c r="R4" s="329"/>
      <c r="S4" s="329"/>
      <c r="T4" s="329"/>
      <c r="U4" s="329"/>
      <c r="V4" s="329"/>
      <c r="W4" s="329"/>
      <c r="X4" s="329"/>
      <c r="Y4" s="330"/>
      <c r="Z4" s="336" t="s">
        <v>68</v>
      </c>
      <c r="AA4" s="338"/>
      <c r="AB4" s="333" t="s">
        <v>7</v>
      </c>
      <c r="AC4" s="333" t="s">
        <v>8</v>
      </c>
    </row>
    <row r="5" spans="1:29" ht="20.25" customHeight="1" thickBot="1">
      <c r="A5" s="374"/>
      <c r="B5" s="286"/>
      <c r="C5" s="288"/>
      <c r="D5" s="408"/>
      <c r="E5" s="320"/>
      <c r="F5" s="340"/>
      <c r="G5" s="321"/>
      <c r="H5" s="324"/>
      <c r="I5" s="401"/>
      <c r="J5" s="413"/>
      <c r="K5" s="414"/>
      <c r="L5" s="415"/>
      <c r="M5" s="417"/>
      <c r="N5" s="304"/>
      <c r="O5" s="301"/>
      <c r="P5" s="300"/>
      <c r="Q5" s="331"/>
      <c r="R5" s="331"/>
      <c r="S5" s="331"/>
      <c r="T5" s="331"/>
      <c r="U5" s="331"/>
      <c r="V5" s="331"/>
      <c r="W5" s="331"/>
      <c r="X5" s="331"/>
      <c r="Y5" s="332"/>
      <c r="Z5" s="345" t="s">
        <v>69</v>
      </c>
      <c r="AA5" s="339" t="s">
        <v>107</v>
      </c>
      <c r="AB5" s="334"/>
      <c r="AC5" s="334"/>
    </row>
    <row r="6" spans="1:29" ht="27" customHeight="1">
      <c r="A6" s="374"/>
      <c r="B6" s="286"/>
      <c r="C6" s="288"/>
      <c r="D6" s="408"/>
      <c r="E6" s="283" t="s">
        <v>92</v>
      </c>
      <c r="F6" s="400" t="s">
        <v>11</v>
      </c>
      <c r="G6" s="400" t="s">
        <v>13</v>
      </c>
      <c r="H6" s="324"/>
      <c r="I6" s="401"/>
      <c r="J6" s="284" t="s">
        <v>92</v>
      </c>
      <c r="K6" s="401" t="s">
        <v>11</v>
      </c>
      <c r="L6" s="323" t="s">
        <v>13</v>
      </c>
      <c r="M6" s="417"/>
      <c r="N6" s="304"/>
      <c r="O6" s="301"/>
      <c r="P6" s="403" t="s">
        <v>22</v>
      </c>
      <c r="Q6" s="393" t="s">
        <v>23</v>
      </c>
      <c r="R6" s="393" t="s">
        <v>92</v>
      </c>
      <c r="S6" s="395"/>
      <c r="T6" s="395"/>
      <c r="U6" s="397" t="s">
        <v>103</v>
      </c>
      <c r="V6" s="389" t="s">
        <v>93</v>
      </c>
      <c r="W6" s="391" t="s">
        <v>104</v>
      </c>
      <c r="X6" s="405" t="s">
        <v>30</v>
      </c>
      <c r="Y6" s="405" t="s">
        <v>106</v>
      </c>
      <c r="Z6" s="346"/>
      <c r="AA6" s="301"/>
      <c r="AB6" s="334"/>
      <c r="AC6" s="334"/>
    </row>
    <row r="7" spans="1:29" ht="26.25" customHeight="1" thickBot="1">
      <c r="A7" s="375"/>
      <c r="B7" s="286"/>
      <c r="C7" s="288"/>
      <c r="D7" s="408"/>
      <c r="E7" s="399"/>
      <c r="F7" s="401"/>
      <c r="G7" s="402"/>
      <c r="H7" s="409"/>
      <c r="I7" s="401"/>
      <c r="J7" s="399"/>
      <c r="K7" s="401"/>
      <c r="L7" s="323"/>
      <c r="M7" s="417"/>
      <c r="N7" s="304"/>
      <c r="O7" s="301"/>
      <c r="P7" s="404"/>
      <c r="Q7" s="394"/>
      <c r="R7" s="394"/>
      <c r="S7" s="396"/>
      <c r="T7" s="396"/>
      <c r="U7" s="398"/>
      <c r="V7" s="390"/>
      <c r="W7" s="392"/>
      <c r="X7" s="406"/>
      <c r="Y7" s="406"/>
      <c r="Z7" s="346"/>
      <c r="AA7" s="301"/>
      <c r="AB7" s="334"/>
      <c r="AC7" s="334"/>
    </row>
    <row r="8" spans="1:51" s="23" customFormat="1" ht="13.5" thickBot="1">
      <c r="A8" s="223" t="s">
        <v>46</v>
      </c>
      <c r="B8" s="26"/>
      <c r="C8" s="26">
        <v>0</v>
      </c>
      <c r="D8" s="26"/>
      <c r="E8" s="147"/>
      <c r="F8" s="147"/>
      <c r="G8" s="224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25"/>
      <c r="U8" s="225"/>
      <c r="V8" s="225"/>
      <c r="W8" s="225"/>
      <c r="X8" s="225"/>
      <c r="Y8" s="225"/>
      <c r="Z8" s="225"/>
      <c r="AA8" s="26"/>
      <c r="AB8" s="26"/>
      <c r="AC8" s="26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0"/>
    </row>
    <row r="9" spans="1:37" ht="12.75">
      <c r="A9" s="226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20"/>
      <c r="AE9" s="220"/>
      <c r="AF9" s="220"/>
      <c r="AG9" s="220"/>
      <c r="AH9" s="220"/>
      <c r="AI9" s="220"/>
      <c r="AJ9" s="220"/>
      <c r="AK9" s="220"/>
    </row>
    <row r="10" spans="1:42" ht="12.75">
      <c r="A10" s="229" t="s">
        <v>42</v>
      </c>
      <c r="B10" s="264">
        <v>106</v>
      </c>
      <c r="C10" s="266">
        <f>B10*8.55</f>
        <v>906.3000000000001</v>
      </c>
      <c r="D10" s="267">
        <v>54.802</v>
      </c>
      <c r="E10" s="268">
        <v>559.42</v>
      </c>
      <c r="F10" s="268">
        <v>271.66</v>
      </c>
      <c r="G10" s="269">
        <v>94.22</v>
      </c>
      <c r="H10" s="452"/>
      <c r="I10" s="270">
        <f aca="true" t="shared" si="0" ref="I10:I16">SUM(E10:G10)</f>
        <v>925.3</v>
      </c>
      <c r="J10" s="271">
        <v>548.48</v>
      </c>
      <c r="K10" s="271">
        <v>266.29</v>
      </c>
      <c r="L10" s="272">
        <v>92.3</v>
      </c>
      <c r="M10" s="273">
        <v>907.07</v>
      </c>
      <c r="N10" s="442">
        <f>M10+D10</f>
        <v>961.8720000000001</v>
      </c>
      <c r="O10" s="274"/>
      <c r="P10" s="275">
        <f>0.67*B10</f>
        <v>71.02000000000001</v>
      </c>
      <c r="Q10" s="275">
        <f>B10*0.2</f>
        <v>21.200000000000003</v>
      </c>
      <c r="R10" s="275">
        <f>3.25*B10</f>
        <v>344.5</v>
      </c>
      <c r="S10" s="443"/>
      <c r="T10" s="443"/>
      <c r="U10" s="276"/>
      <c r="V10" s="276"/>
      <c r="W10" s="276"/>
      <c r="X10" s="277">
        <v>0</v>
      </c>
      <c r="Y10" s="278">
        <f>SUM(P10:X10)</f>
        <v>436.72</v>
      </c>
      <c r="Z10" s="279"/>
      <c r="AA10" s="228">
        <f>Y10+Z10</f>
        <v>436.72</v>
      </c>
      <c r="AB10" s="227">
        <f>N10-AA10</f>
        <v>525.152</v>
      </c>
      <c r="AC10" s="228">
        <f>M10-I10</f>
        <v>-18.229999999999905</v>
      </c>
      <c r="AD10" s="227"/>
      <c r="AE10" s="221"/>
      <c r="AF10" s="221"/>
      <c r="AG10" s="221"/>
      <c r="AH10" s="221"/>
      <c r="AI10" s="220"/>
      <c r="AJ10" s="220"/>
      <c r="AK10" s="220"/>
      <c r="AL10" s="220"/>
      <c r="AM10" s="220"/>
      <c r="AN10" s="220"/>
      <c r="AO10" s="220"/>
      <c r="AP10" s="220"/>
    </row>
    <row r="11" spans="1:38" ht="12.75">
      <c r="A11" s="229" t="s">
        <v>43</v>
      </c>
      <c r="B11" s="84">
        <v>106</v>
      </c>
      <c r="C11" s="280">
        <f>B11*8.55</f>
        <v>906.3000000000001</v>
      </c>
      <c r="D11" s="231">
        <v>54.802</v>
      </c>
      <c r="E11" s="234">
        <v>1118.84</v>
      </c>
      <c r="F11" s="234">
        <v>543.32</v>
      </c>
      <c r="G11" s="235">
        <v>188.44</v>
      </c>
      <c r="H11" s="453"/>
      <c r="I11" s="232">
        <f t="shared" si="0"/>
        <v>1850.6</v>
      </c>
      <c r="J11" s="103">
        <v>273.95</v>
      </c>
      <c r="K11" s="103">
        <v>133</v>
      </c>
      <c r="L11" s="103">
        <v>46.1</v>
      </c>
      <c r="M11" s="265">
        <f>SUM(J11:L11)</f>
        <v>453.05</v>
      </c>
      <c r="N11" s="237">
        <f>M11+D11</f>
        <v>507.85200000000003</v>
      </c>
      <c r="O11" s="442"/>
      <c r="P11" s="275">
        <f>0.67*B11</f>
        <v>71.02000000000001</v>
      </c>
      <c r="Q11" s="275">
        <f>B11*0.2</f>
        <v>21.200000000000003</v>
      </c>
      <c r="R11" s="275">
        <f>3.25*B11</f>
        <v>344.5</v>
      </c>
      <c r="S11" s="275"/>
      <c r="T11" s="275"/>
      <c r="U11" s="444"/>
      <c r="V11" s="444"/>
      <c r="W11" s="444"/>
      <c r="X11" s="445">
        <v>0</v>
      </c>
      <c r="Y11" s="445">
        <f>SUM(P11:X11)</f>
        <v>436.72</v>
      </c>
      <c r="Z11" s="446"/>
      <c r="AA11" s="228">
        <f aca="true" t="shared" si="1" ref="AA11:AA16">Y11+Z11</f>
        <v>436.72</v>
      </c>
      <c r="AB11" s="227">
        <f aca="true" t="shared" si="2" ref="AB11:AB16">N11-AA11</f>
        <v>71.132</v>
      </c>
      <c r="AC11" s="228">
        <f aca="true" t="shared" si="3" ref="AC11:AC16">M11-I11</f>
        <v>-1397.55</v>
      </c>
      <c r="AD11" s="238"/>
      <c r="AE11" s="220"/>
      <c r="AF11" s="220"/>
      <c r="AG11" s="220"/>
      <c r="AH11" s="220"/>
      <c r="AI11" s="220"/>
      <c r="AJ11" s="220"/>
      <c r="AK11" s="220"/>
      <c r="AL11" s="220"/>
    </row>
    <row r="12" spans="1:37" ht="12.75">
      <c r="A12" s="229" t="s">
        <v>44</v>
      </c>
      <c r="B12" s="84">
        <v>106</v>
      </c>
      <c r="C12" s="280">
        <f>B12*8.55</f>
        <v>906.3000000000001</v>
      </c>
      <c r="D12" s="231">
        <v>54.802</v>
      </c>
      <c r="E12" s="447">
        <v>559.42</v>
      </c>
      <c r="F12" s="447">
        <v>271.66</v>
      </c>
      <c r="G12" s="447">
        <v>94.22</v>
      </c>
      <c r="H12" s="454"/>
      <c r="I12" s="232">
        <f t="shared" si="0"/>
        <v>925.3</v>
      </c>
      <c r="J12" s="103">
        <v>0</v>
      </c>
      <c r="K12" s="103">
        <v>0</v>
      </c>
      <c r="L12" s="103">
        <v>0</v>
      </c>
      <c r="M12" s="265">
        <f>SUM(J12:L12)</f>
        <v>0</v>
      </c>
      <c r="N12" s="237">
        <f>M12+D12</f>
        <v>54.802</v>
      </c>
      <c r="O12" s="442"/>
      <c r="P12" s="275">
        <f>0.67*B12</f>
        <v>71.02000000000001</v>
      </c>
      <c r="Q12" s="275">
        <f>B12*0.2</f>
        <v>21.200000000000003</v>
      </c>
      <c r="R12" s="275">
        <f>3.25*B12</f>
        <v>344.5</v>
      </c>
      <c r="S12" s="275"/>
      <c r="T12" s="275"/>
      <c r="U12" s="444"/>
      <c r="V12" s="444"/>
      <c r="W12" s="444"/>
      <c r="X12" s="445">
        <v>0</v>
      </c>
      <c r="Y12" s="445">
        <f>SUM(P12:X12)</f>
        <v>436.72</v>
      </c>
      <c r="Z12" s="446"/>
      <c r="AA12" s="228">
        <f t="shared" si="1"/>
        <v>436.72</v>
      </c>
      <c r="AB12" s="227">
        <f t="shared" si="2"/>
        <v>-381.918</v>
      </c>
      <c r="AC12" s="228">
        <f t="shared" si="3"/>
        <v>-925.3</v>
      </c>
      <c r="AD12" s="220"/>
      <c r="AE12" s="220"/>
      <c r="AF12" s="220"/>
      <c r="AG12" s="220"/>
      <c r="AH12" s="220"/>
      <c r="AI12" s="220"/>
      <c r="AJ12" s="220"/>
      <c r="AK12" s="220"/>
    </row>
    <row r="13" spans="1:37" ht="12.75">
      <c r="A13" s="229" t="s">
        <v>45</v>
      </c>
      <c r="B13" s="84">
        <v>106</v>
      </c>
      <c r="C13" s="280">
        <f>B13*8.55</f>
        <v>906.3000000000001</v>
      </c>
      <c r="D13" s="231">
        <v>54.802</v>
      </c>
      <c r="E13" s="447">
        <v>559.42</v>
      </c>
      <c r="F13" s="447">
        <v>271.66</v>
      </c>
      <c r="G13" s="447">
        <v>94.22</v>
      </c>
      <c r="H13" s="454"/>
      <c r="I13" s="232">
        <f t="shared" si="0"/>
        <v>925.3</v>
      </c>
      <c r="J13" s="103">
        <v>547.95</v>
      </c>
      <c r="K13" s="103">
        <v>266.03</v>
      </c>
      <c r="L13" s="103">
        <v>92.21</v>
      </c>
      <c r="M13" s="236">
        <f>SUM(J13:L13)</f>
        <v>906.19</v>
      </c>
      <c r="N13" s="237">
        <f>M13+D13</f>
        <v>960.9920000000001</v>
      </c>
      <c r="O13" s="442"/>
      <c r="P13" s="275">
        <f>0.67*B13</f>
        <v>71.02000000000001</v>
      </c>
      <c r="Q13" s="275">
        <f>B13*0.2</f>
        <v>21.200000000000003</v>
      </c>
      <c r="R13" s="275">
        <f>3.25*B13</f>
        <v>344.5</v>
      </c>
      <c r="S13" s="275"/>
      <c r="T13" s="275"/>
      <c r="U13" s="444"/>
      <c r="V13" s="444"/>
      <c r="W13" s="444"/>
      <c r="X13" s="445">
        <v>0</v>
      </c>
      <c r="Y13" s="445">
        <f>SUM(P13:X13)</f>
        <v>436.72</v>
      </c>
      <c r="Z13" s="446"/>
      <c r="AA13" s="228">
        <f t="shared" si="1"/>
        <v>436.72</v>
      </c>
      <c r="AB13" s="227">
        <f t="shared" si="2"/>
        <v>524.272</v>
      </c>
      <c r="AC13" s="228">
        <f t="shared" si="3"/>
        <v>-19.1099999999999</v>
      </c>
      <c r="AD13" s="220"/>
      <c r="AE13" s="220"/>
      <c r="AF13" s="220"/>
      <c r="AG13" s="220"/>
      <c r="AH13" s="220"/>
      <c r="AI13" s="220"/>
      <c r="AJ13" s="220"/>
      <c r="AK13" s="220"/>
    </row>
    <row r="14" spans="1:37" ht="12.75">
      <c r="A14" s="229" t="s">
        <v>33</v>
      </c>
      <c r="B14" s="84">
        <v>106</v>
      </c>
      <c r="C14" s="280">
        <f>B14*8.55</f>
        <v>906.3000000000001</v>
      </c>
      <c r="D14" s="231">
        <v>54.802</v>
      </c>
      <c r="E14" s="447">
        <v>559.42</v>
      </c>
      <c r="F14" s="447">
        <v>271.66</v>
      </c>
      <c r="G14" s="448">
        <v>94.22</v>
      </c>
      <c r="H14" s="455"/>
      <c r="I14" s="232">
        <f t="shared" si="0"/>
        <v>925.3</v>
      </c>
      <c r="J14" s="449">
        <v>273.98</v>
      </c>
      <c r="K14" s="449">
        <v>133.01</v>
      </c>
      <c r="L14" s="450">
        <v>46.1</v>
      </c>
      <c r="M14" s="236">
        <f>SUM(J14:L14)</f>
        <v>453.09000000000003</v>
      </c>
      <c r="N14" s="237">
        <f>M14+D14</f>
        <v>507.89200000000005</v>
      </c>
      <c r="O14" s="442"/>
      <c r="P14" s="275">
        <f>0.67*B14</f>
        <v>71.02000000000001</v>
      </c>
      <c r="Q14" s="275">
        <f>B14*0.2</f>
        <v>21.200000000000003</v>
      </c>
      <c r="R14" s="275">
        <f>3.25*B14</f>
        <v>344.5</v>
      </c>
      <c r="S14" s="275"/>
      <c r="T14" s="275"/>
      <c r="U14" s="444"/>
      <c r="V14" s="444"/>
      <c r="W14" s="444"/>
      <c r="X14" s="445">
        <v>0</v>
      </c>
      <c r="Y14" s="445">
        <f>SUM(P14:X14)</f>
        <v>436.72</v>
      </c>
      <c r="Z14" s="446"/>
      <c r="AA14" s="228">
        <f t="shared" si="1"/>
        <v>436.72</v>
      </c>
      <c r="AB14" s="227">
        <f t="shared" si="2"/>
        <v>71.17200000000003</v>
      </c>
      <c r="AC14" s="228">
        <f t="shared" si="3"/>
        <v>-472.2099999999999</v>
      </c>
      <c r="AD14" s="220"/>
      <c r="AE14" s="220"/>
      <c r="AF14" s="220"/>
      <c r="AG14" s="220"/>
      <c r="AH14" s="220"/>
      <c r="AI14" s="220"/>
      <c r="AJ14" s="220"/>
      <c r="AK14" s="220"/>
    </row>
    <row r="15" spans="1:37" ht="12.75">
      <c r="A15" s="216" t="s">
        <v>34</v>
      </c>
      <c r="B15" s="84">
        <v>106</v>
      </c>
      <c r="C15" s="280">
        <f>B15*8.55</f>
        <v>906.3000000000001</v>
      </c>
      <c r="D15" s="231">
        <v>54.802</v>
      </c>
      <c r="E15" s="447">
        <v>559.42</v>
      </c>
      <c r="F15" s="447">
        <v>271.66</v>
      </c>
      <c r="G15" s="447">
        <v>94.22</v>
      </c>
      <c r="H15" s="454"/>
      <c r="I15" s="232">
        <f t="shared" si="0"/>
        <v>925.3</v>
      </c>
      <c r="J15" s="449">
        <v>0</v>
      </c>
      <c r="K15" s="449">
        <v>0</v>
      </c>
      <c r="L15" s="449">
        <v>0</v>
      </c>
      <c r="M15" s="236">
        <f>SUM(J15:L15)</f>
        <v>0</v>
      </c>
      <c r="N15" s="237">
        <f>M15+D15</f>
        <v>54.802</v>
      </c>
      <c r="O15" s="442"/>
      <c r="P15" s="275">
        <f>0.67*B15</f>
        <v>71.02000000000001</v>
      </c>
      <c r="Q15" s="275">
        <f>B15*0.2</f>
        <v>21.200000000000003</v>
      </c>
      <c r="R15" s="275">
        <f>3.25*B15</f>
        <v>344.5</v>
      </c>
      <c r="S15" s="275"/>
      <c r="T15" s="275"/>
      <c r="U15" s="444"/>
      <c r="V15" s="444"/>
      <c r="W15" s="444"/>
      <c r="X15" s="445">
        <v>0</v>
      </c>
      <c r="Y15" s="445">
        <f>SUM(P15:X15)</f>
        <v>436.72</v>
      </c>
      <c r="Z15" s="446"/>
      <c r="AA15" s="228">
        <f t="shared" si="1"/>
        <v>436.72</v>
      </c>
      <c r="AB15" s="227">
        <f t="shared" si="2"/>
        <v>-381.918</v>
      </c>
      <c r="AC15" s="228">
        <f t="shared" si="3"/>
        <v>-925.3</v>
      </c>
      <c r="AD15" s="220"/>
      <c r="AE15" s="220"/>
      <c r="AF15" s="220"/>
      <c r="AG15" s="220"/>
      <c r="AH15" s="220"/>
      <c r="AI15" s="220"/>
      <c r="AJ15" s="220"/>
      <c r="AK15" s="220"/>
    </row>
    <row r="16" spans="1:37" ht="13.5" thickBot="1">
      <c r="A16" s="239" t="s">
        <v>35</v>
      </c>
      <c r="B16" s="84">
        <v>106</v>
      </c>
      <c r="C16" s="280">
        <f>B16*8.55</f>
        <v>906.3000000000001</v>
      </c>
      <c r="D16" s="231">
        <v>54.802</v>
      </c>
      <c r="E16" s="234">
        <v>559.42</v>
      </c>
      <c r="F16" s="234">
        <v>271.66</v>
      </c>
      <c r="G16" s="234">
        <v>94.22</v>
      </c>
      <c r="H16" s="453"/>
      <c r="I16" s="232">
        <f t="shared" si="0"/>
        <v>925.3</v>
      </c>
      <c r="J16" s="233">
        <v>273.96</v>
      </c>
      <c r="K16" s="233">
        <v>133.02</v>
      </c>
      <c r="L16" s="230">
        <v>46.11</v>
      </c>
      <c r="M16" s="236">
        <f>SUM(J16:L16)</f>
        <v>453.09000000000003</v>
      </c>
      <c r="N16" s="237">
        <f>M16+D16</f>
        <v>507.89200000000005</v>
      </c>
      <c r="O16" s="442"/>
      <c r="P16" s="275">
        <f>0.67*B16</f>
        <v>71.02000000000001</v>
      </c>
      <c r="Q16" s="275">
        <f>B16*0.2</f>
        <v>21.200000000000003</v>
      </c>
      <c r="R16" s="275">
        <f>3.25*B16</f>
        <v>344.5</v>
      </c>
      <c r="S16" s="281"/>
      <c r="T16" s="281"/>
      <c r="U16" s="444"/>
      <c r="V16" s="444"/>
      <c r="W16" s="451"/>
      <c r="X16" s="445">
        <v>0</v>
      </c>
      <c r="Y16" s="445">
        <f>SUM(P16:X16)</f>
        <v>436.72</v>
      </c>
      <c r="Z16" s="446"/>
      <c r="AA16" s="228">
        <f t="shared" si="1"/>
        <v>436.72</v>
      </c>
      <c r="AB16" s="227">
        <f t="shared" si="2"/>
        <v>71.17200000000003</v>
      </c>
      <c r="AC16" s="228">
        <f t="shared" si="3"/>
        <v>-472.2099999999999</v>
      </c>
      <c r="AD16" s="220"/>
      <c r="AE16" s="220"/>
      <c r="AF16" s="220"/>
      <c r="AG16" s="220"/>
      <c r="AH16" s="220"/>
      <c r="AI16" s="220"/>
      <c r="AJ16" s="220"/>
      <c r="AK16" s="220"/>
    </row>
    <row r="17" spans="1:37" s="23" customFormat="1" ht="13.5" thickBot="1">
      <c r="A17" s="240" t="s">
        <v>3</v>
      </c>
      <c r="B17" s="241"/>
      <c r="C17" s="241"/>
      <c r="D17" s="242">
        <f>SUM(D10:D16)</f>
        <v>383.61400000000003</v>
      </c>
      <c r="E17" s="242">
        <f>SUM(E10:E16)</f>
        <v>4475.36</v>
      </c>
      <c r="F17" s="242">
        <f>SUM(F10:F16)</f>
        <v>2173.28</v>
      </c>
      <c r="G17" s="242">
        <f>SUM(G10:G16)</f>
        <v>753.7600000000001</v>
      </c>
      <c r="H17" s="242">
        <f>SUM(K10:K16)</f>
        <v>931.3499999999999</v>
      </c>
      <c r="I17" s="242">
        <f>SUM(L10:L16)</f>
        <v>322.82000000000005</v>
      </c>
      <c r="J17" s="242">
        <f>SUM(M10:M16)</f>
        <v>3172.4900000000007</v>
      </c>
      <c r="K17" s="242">
        <f>SUM(N10:N16)</f>
        <v>3556.1040000000003</v>
      </c>
      <c r="L17" s="242">
        <f>SUM(O10:O16)</f>
        <v>0</v>
      </c>
      <c r="M17" s="242">
        <f>SUM(P10:P16)</f>
        <v>497.14</v>
      </c>
      <c r="N17" s="242">
        <f>SUM(Q10:Q16)</f>
        <v>148.40000000000003</v>
      </c>
      <c r="O17" s="242">
        <f>SUM(Q10:Q16)</f>
        <v>148.40000000000003</v>
      </c>
      <c r="P17" s="242">
        <f>SUM(R10:R16)</f>
        <v>2411.5</v>
      </c>
      <c r="Q17" s="242">
        <f>SUM(S10:S16)</f>
        <v>0</v>
      </c>
      <c r="R17" s="242">
        <f aca="true" t="shared" si="4" ref="R17:AB17">SUM(R10:R16)</f>
        <v>2411.5</v>
      </c>
      <c r="S17" s="242">
        <f t="shared" si="4"/>
        <v>0</v>
      </c>
      <c r="T17" s="242">
        <f t="shared" si="4"/>
        <v>0</v>
      </c>
      <c r="U17" s="242">
        <f t="shared" si="4"/>
        <v>0</v>
      </c>
      <c r="V17" s="242">
        <f t="shared" si="4"/>
        <v>0</v>
      </c>
      <c r="W17" s="242">
        <f t="shared" si="4"/>
        <v>0</v>
      </c>
      <c r="X17" s="242">
        <f t="shared" si="4"/>
        <v>0</v>
      </c>
      <c r="Y17" s="242">
        <f t="shared" si="4"/>
        <v>3057.040000000001</v>
      </c>
      <c r="Z17" s="242">
        <f t="shared" si="4"/>
        <v>0</v>
      </c>
      <c r="AA17" s="242">
        <f t="shared" si="4"/>
        <v>3057.040000000001</v>
      </c>
      <c r="AB17" s="242">
        <f t="shared" si="4"/>
        <v>499.0640000000002</v>
      </c>
      <c r="AC17" s="242">
        <f>SUM(AC10:AC16)</f>
        <v>-4229.91</v>
      </c>
      <c r="AD17" s="50"/>
      <c r="AE17" s="50"/>
      <c r="AF17" s="50"/>
      <c r="AG17" s="50"/>
      <c r="AH17" s="50"/>
      <c r="AI17" s="50"/>
      <c r="AJ17" s="50"/>
      <c r="AK17" s="50"/>
    </row>
    <row r="18" spans="1:37" ht="13.5" thickBo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20"/>
      <c r="AE18" s="220"/>
      <c r="AF18" s="220"/>
      <c r="AG18" s="220"/>
      <c r="AH18" s="220"/>
      <c r="AI18" s="220"/>
      <c r="AJ18" s="220"/>
      <c r="AK18" s="220"/>
    </row>
    <row r="19" spans="1:29" s="23" customFormat="1" ht="13.5" thickBot="1">
      <c r="A19" s="240" t="s">
        <v>95</v>
      </c>
      <c r="B19" s="241"/>
      <c r="C19" s="241"/>
      <c r="D19" s="242">
        <v>9330.22</v>
      </c>
      <c r="E19" s="242">
        <v>263129.61</v>
      </c>
      <c r="F19" s="242">
        <v>181875.86</v>
      </c>
      <c r="G19" s="242">
        <v>45624.38</v>
      </c>
      <c r="H19" s="242">
        <v>71944.81</v>
      </c>
      <c r="I19" s="242">
        <v>490629.85</v>
      </c>
      <c r="J19" s="242">
        <v>216840.97</v>
      </c>
      <c r="K19" s="242">
        <v>151570.93</v>
      </c>
      <c r="L19" s="242">
        <v>38052.74</v>
      </c>
      <c r="M19" s="242">
        <v>406464.64</v>
      </c>
      <c r="N19" s="242">
        <v>534624.38</v>
      </c>
      <c r="O19" s="241">
        <v>0</v>
      </c>
      <c r="P19" s="244">
        <f>P8+P17</f>
        <v>2411.5</v>
      </c>
      <c r="Q19" s="244">
        <f>Q8+Q17</f>
        <v>0</v>
      </c>
      <c r="R19" s="244">
        <f>R8+R17</f>
        <v>2411.5</v>
      </c>
      <c r="S19" s="244">
        <f>U8+S17</f>
        <v>0</v>
      </c>
      <c r="T19" s="244">
        <f>V8+T17</f>
        <v>0</v>
      </c>
      <c r="U19" s="244" t="e">
        <f>#REF!+U17</f>
        <v>#REF!</v>
      </c>
      <c r="V19" s="244" t="e">
        <f>#REF!+V17</f>
        <v>#REF!</v>
      </c>
      <c r="W19" s="244">
        <f aca="true" t="shared" si="5" ref="W19:AC19">W8+W17</f>
        <v>0</v>
      </c>
      <c r="X19" s="244">
        <f t="shared" si="5"/>
        <v>0</v>
      </c>
      <c r="Y19" s="244">
        <f>Y8+Y17</f>
        <v>3057.040000000001</v>
      </c>
      <c r="Z19" s="244">
        <f>Z8+Z17</f>
        <v>0</v>
      </c>
      <c r="AA19" s="244">
        <f t="shared" si="5"/>
        <v>3057.040000000001</v>
      </c>
      <c r="AB19" s="244">
        <f t="shared" si="5"/>
        <v>499.0640000000002</v>
      </c>
      <c r="AC19" s="244">
        <f t="shared" si="5"/>
        <v>-4229.91</v>
      </c>
    </row>
    <row r="20" spans="1:29" ht="12.7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</row>
  </sheetData>
  <sheetProtection/>
  <mergeCells count="34">
    <mergeCell ref="J4:L5"/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H4:H7"/>
    <mergeCell ref="I4:I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L6:L7"/>
    <mergeCell ref="V6:V7"/>
    <mergeCell ref="W6:W7"/>
    <mergeCell ref="R6:R7"/>
    <mergeCell ref="S6:S7"/>
    <mergeCell ref="T6:T7"/>
    <mergeCell ref="U6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7">
      <selection activeCell="I24" sqref="I24:L24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40" t="s">
        <v>47</v>
      </c>
      <c r="C1" s="440"/>
      <c r="D1" s="440"/>
      <c r="E1" s="440"/>
      <c r="F1" s="440"/>
      <c r="G1" s="440"/>
      <c r="H1" s="440"/>
    </row>
    <row r="2" spans="2:8" ht="21" customHeight="1">
      <c r="B2" s="440" t="s">
        <v>48</v>
      </c>
      <c r="C2" s="440"/>
      <c r="D2" s="440"/>
      <c r="E2" s="440"/>
      <c r="F2" s="440"/>
      <c r="G2" s="440"/>
      <c r="H2" s="440"/>
    </row>
    <row r="5" spans="1:14" ht="12.75">
      <c r="A5" s="372" t="s">
        <v>109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ht="12.75">
      <c r="A6" s="441" t="s">
        <v>96</v>
      </c>
      <c r="B6" s="441"/>
      <c r="C6" s="441"/>
      <c r="D6" s="441"/>
      <c r="E6" s="441"/>
      <c r="F6" s="441"/>
      <c r="G6" s="441"/>
      <c r="H6" s="75"/>
      <c r="I6" s="75"/>
      <c r="J6" s="75"/>
      <c r="K6" s="75"/>
      <c r="L6" s="75"/>
      <c r="M6" s="75"/>
      <c r="N6" s="75"/>
    </row>
    <row r="7" spans="1:1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39" t="s">
        <v>49</v>
      </c>
      <c r="B8" s="439"/>
      <c r="C8" s="439"/>
      <c r="D8" s="439"/>
      <c r="E8" s="439">
        <v>8.55</v>
      </c>
      <c r="F8" s="439"/>
    </row>
    <row r="9" spans="1:15" ht="12.75" customHeight="1">
      <c r="A9" s="373" t="s">
        <v>50</v>
      </c>
      <c r="B9" s="376" t="s">
        <v>0</v>
      </c>
      <c r="C9" s="426" t="s">
        <v>105</v>
      </c>
      <c r="D9" s="429" t="s">
        <v>2</v>
      </c>
      <c r="E9" s="437" t="s">
        <v>52</v>
      </c>
      <c r="F9" s="319"/>
      <c r="G9" s="368" t="s">
        <v>97</v>
      </c>
      <c r="H9" s="369"/>
      <c r="I9" s="422" t="s">
        <v>6</v>
      </c>
      <c r="J9" s="351"/>
      <c r="K9" s="351"/>
      <c r="L9" s="351"/>
      <c r="M9" s="423"/>
      <c r="N9" s="356" t="s">
        <v>53</v>
      </c>
      <c r="O9" s="356" t="s">
        <v>8</v>
      </c>
    </row>
    <row r="10" spans="1:15" ht="12.75">
      <c r="A10" s="374"/>
      <c r="B10" s="377"/>
      <c r="C10" s="427"/>
      <c r="D10" s="430"/>
      <c r="E10" s="438"/>
      <c r="F10" s="409"/>
      <c r="G10" s="370"/>
      <c r="H10" s="371"/>
      <c r="I10" s="424"/>
      <c r="J10" s="354"/>
      <c r="K10" s="354"/>
      <c r="L10" s="354"/>
      <c r="M10" s="425"/>
      <c r="N10" s="357"/>
      <c r="O10" s="357"/>
    </row>
    <row r="11" spans="1:15" ht="26.25" customHeight="1">
      <c r="A11" s="374"/>
      <c r="B11" s="377"/>
      <c r="C11" s="427"/>
      <c r="D11" s="430"/>
      <c r="E11" s="432" t="s">
        <v>54</v>
      </c>
      <c r="F11" s="324"/>
      <c r="G11" s="160" t="s">
        <v>55</v>
      </c>
      <c r="H11" s="433" t="s">
        <v>5</v>
      </c>
      <c r="I11" s="435" t="s">
        <v>56</v>
      </c>
      <c r="J11" s="359" t="s">
        <v>98</v>
      </c>
      <c r="K11" s="359" t="s">
        <v>57</v>
      </c>
      <c r="L11" s="359" t="s">
        <v>29</v>
      </c>
      <c r="M11" s="433" t="s">
        <v>31</v>
      </c>
      <c r="N11" s="357"/>
      <c r="O11" s="357"/>
    </row>
    <row r="12" spans="1:15" ht="66.75" customHeight="1" thickBot="1">
      <c r="A12" s="375"/>
      <c r="B12" s="378"/>
      <c r="C12" s="428"/>
      <c r="D12" s="431"/>
      <c r="E12" s="245" t="s">
        <v>59</v>
      </c>
      <c r="F12" s="246" t="s">
        <v>15</v>
      </c>
      <c r="G12" s="77" t="s">
        <v>99</v>
      </c>
      <c r="H12" s="434"/>
      <c r="I12" s="436"/>
      <c r="J12" s="360"/>
      <c r="K12" s="360"/>
      <c r="L12" s="360"/>
      <c r="M12" s="434"/>
      <c r="N12" s="358"/>
      <c r="O12" s="358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>
      <c r="A14" s="8" t="s">
        <v>94</v>
      </c>
      <c r="B14" s="247"/>
      <c r="C14" s="248"/>
      <c r="D14" s="249"/>
      <c r="E14" s="250"/>
      <c r="F14" s="251"/>
      <c r="G14" s="252"/>
      <c r="H14" s="251"/>
      <c r="I14" s="252"/>
      <c r="J14" s="253"/>
      <c r="K14" s="254"/>
      <c r="L14" s="255"/>
      <c r="M14" s="256"/>
      <c r="N14" s="257"/>
      <c r="O14" s="257"/>
      <c r="P14" s="220"/>
      <c r="Q14" s="220"/>
    </row>
    <row r="15" spans="1:17" ht="12.75">
      <c r="A15" s="258" t="s">
        <v>42</v>
      </c>
      <c r="B15" s="259">
        <f>'2011'!B10</f>
        <v>106</v>
      </c>
      <c r="C15" s="259">
        <f>'2011'!C10</f>
        <v>906.3000000000001</v>
      </c>
      <c r="D15" s="259">
        <f>'2011'!D10</f>
        <v>54.802</v>
      </c>
      <c r="E15" s="254">
        <f>'2011'!I10</f>
        <v>925.3</v>
      </c>
      <c r="F15" s="256">
        <v>0</v>
      </c>
      <c r="G15" s="256">
        <f>'2011'!M10</f>
        <v>907.07</v>
      </c>
      <c r="H15" s="256">
        <f>'2011'!N10</f>
        <v>961.8720000000001</v>
      </c>
      <c r="I15" s="260">
        <f>'2011'!P10</f>
        <v>71.02000000000001</v>
      </c>
      <c r="J15" s="260">
        <f>'2011'!Q10</f>
        <v>21.200000000000003</v>
      </c>
      <c r="K15" s="260">
        <f>'2011'!R10</f>
        <v>344.5</v>
      </c>
      <c r="L15" s="255">
        <f>'2011'!U10+'2011'!V10+'2011'!W10</f>
        <v>0</v>
      </c>
      <c r="M15" s="256">
        <f>'2011'!AA10</f>
        <v>436.72</v>
      </c>
      <c r="N15" s="256">
        <f>'2011'!AB10</f>
        <v>525.152</v>
      </c>
      <c r="O15" s="256">
        <f>'2011'!AC10</f>
        <v>-18.229999999999905</v>
      </c>
      <c r="P15" s="220"/>
      <c r="Q15" s="220"/>
    </row>
    <row r="16" spans="1:17" ht="12.75">
      <c r="A16" s="258" t="s">
        <v>43</v>
      </c>
      <c r="B16" s="259">
        <f>'2011'!B11</f>
        <v>106</v>
      </c>
      <c r="C16" s="259">
        <f>'2011'!C11</f>
        <v>906.3000000000001</v>
      </c>
      <c r="D16" s="259">
        <f>'2011'!D11</f>
        <v>54.802</v>
      </c>
      <c r="E16" s="254">
        <f>'2011'!I11</f>
        <v>1850.6</v>
      </c>
      <c r="F16" s="256">
        <v>1</v>
      </c>
      <c r="G16" s="256">
        <f>'2011'!M11</f>
        <v>453.05</v>
      </c>
      <c r="H16" s="256">
        <f>'2011'!N11</f>
        <v>507.85200000000003</v>
      </c>
      <c r="I16" s="260">
        <f>'2011'!P11</f>
        <v>71.02000000000001</v>
      </c>
      <c r="J16" s="260">
        <f>'2011'!Q11</f>
        <v>21.200000000000003</v>
      </c>
      <c r="K16" s="260">
        <f>'2011'!R11</f>
        <v>344.5</v>
      </c>
      <c r="L16" s="255">
        <f>'2011'!U11+'2011'!V11+'2011'!W11</f>
        <v>0</v>
      </c>
      <c r="M16" s="256">
        <f>'2011'!AA11</f>
        <v>436.72</v>
      </c>
      <c r="N16" s="256">
        <f>'2011'!AB11</f>
        <v>71.132</v>
      </c>
      <c r="O16" s="256">
        <f>'2011'!AC11</f>
        <v>-1397.55</v>
      </c>
      <c r="P16" s="220"/>
      <c r="Q16" s="220"/>
    </row>
    <row r="17" spans="1:17" ht="12.75">
      <c r="A17" s="258" t="s">
        <v>44</v>
      </c>
      <c r="B17" s="259">
        <f>'2011'!B12</f>
        <v>106</v>
      </c>
      <c r="C17" s="259">
        <f>'2011'!C12</f>
        <v>906.3000000000001</v>
      </c>
      <c r="D17" s="259">
        <f>'2011'!D12</f>
        <v>54.802</v>
      </c>
      <c r="E17" s="254">
        <f>'2011'!I12</f>
        <v>925.3</v>
      </c>
      <c r="F17" s="256">
        <v>2</v>
      </c>
      <c r="G17" s="256">
        <f>'2011'!M12</f>
        <v>0</v>
      </c>
      <c r="H17" s="256">
        <f>'2011'!N12</f>
        <v>54.802</v>
      </c>
      <c r="I17" s="260">
        <f>'2011'!P12</f>
        <v>71.02000000000001</v>
      </c>
      <c r="J17" s="260">
        <f>'2011'!Q12</f>
        <v>21.200000000000003</v>
      </c>
      <c r="K17" s="260">
        <f>'2011'!R12</f>
        <v>344.5</v>
      </c>
      <c r="L17" s="255">
        <f>'2011'!U12+'2011'!V12+'2011'!W12</f>
        <v>0</v>
      </c>
      <c r="M17" s="256">
        <f>'2011'!AA12</f>
        <v>436.72</v>
      </c>
      <c r="N17" s="256">
        <f>'2011'!AB12</f>
        <v>-381.918</v>
      </c>
      <c r="O17" s="256">
        <f>'2011'!AC12</f>
        <v>-925.3</v>
      </c>
      <c r="P17" s="220"/>
      <c r="Q17" s="220"/>
    </row>
    <row r="18" spans="1:17" ht="12.75">
      <c r="A18" s="258" t="s">
        <v>45</v>
      </c>
      <c r="B18" s="259">
        <f>'2011'!B13</f>
        <v>106</v>
      </c>
      <c r="C18" s="259">
        <f>'2011'!C13</f>
        <v>906.3000000000001</v>
      </c>
      <c r="D18" s="259">
        <f>'2011'!D13</f>
        <v>54.802</v>
      </c>
      <c r="E18" s="254">
        <f>'2011'!I13</f>
        <v>925.3</v>
      </c>
      <c r="F18" s="256">
        <v>3</v>
      </c>
      <c r="G18" s="256">
        <f>'2011'!M13</f>
        <v>906.19</v>
      </c>
      <c r="H18" s="256">
        <f>'2011'!N13</f>
        <v>960.9920000000001</v>
      </c>
      <c r="I18" s="260">
        <f>'2011'!P13</f>
        <v>71.02000000000001</v>
      </c>
      <c r="J18" s="260">
        <f>'2011'!Q13</f>
        <v>21.200000000000003</v>
      </c>
      <c r="K18" s="260">
        <f>'2011'!R13</f>
        <v>344.5</v>
      </c>
      <c r="L18" s="255">
        <f>'2011'!U13+'2011'!V13+'2011'!W13</f>
        <v>0</v>
      </c>
      <c r="M18" s="256">
        <f>'2011'!AA13</f>
        <v>436.72</v>
      </c>
      <c r="N18" s="256">
        <f>'2011'!AB13</f>
        <v>524.272</v>
      </c>
      <c r="O18" s="256">
        <f>'2011'!AC13</f>
        <v>-19.1099999999999</v>
      </c>
      <c r="P18" s="220"/>
      <c r="Q18" s="220"/>
    </row>
    <row r="19" spans="1:17" ht="12.75">
      <c r="A19" s="258" t="s">
        <v>33</v>
      </c>
      <c r="B19" s="259">
        <f>'2011'!B14</f>
        <v>106</v>
      </c>
      <c r="C19" s="259">
        <f>'2011'!C14</f>
        <v>906.3000000000001</v>
      </c>
      <c r="D19" s="259">
        <f>'2011'!D14</f>
        <v>54.802</v>
      </c>
      <c r="E19" s="254">
        <f>'2011'!I14</f>
        <v>925.3</v>
      </c>
      <c r="F19" s="256">
        <v>4</v>
      </c>
      <c r="G19" s="256">
        <f>'2011'!M14</f>
        <v>453.09000000000003</v>
      </c>
      <c r="H19" s="256">
        <f>'2011'!N14</f>
        <v>507.89200000000005</v>
      </c>
      <c r="I19" s="260">
        <f>'2011'!P14</f>
        <v>71.02000000000001</v>
      </c>
      <c r="J19" s="260">
        <f>'2011'!Q14</f>
        <v>21.200000000000003</v>
      </c>
      <c r="K19" s="260">
        <f>'2011'!R14</f>
        <v>344.5</v>
      </c>
      <c r="L19" s="255">
        <f>'2011'!U14+'2011'!V14+'2011'!W14</f>
        <v>0</v>
      </c>
      <c r="M19" s="256">
        <f>'2011'!AA14</f>
        <v>436.72</v>
      </c>
      <c r="N19" s="256">
        <f>'2011'!AB14</f>
        <v>71.17200000000003</v>
      </c>
      <c r="O19" s="256">
        <f>'2011'!AC14</f>
        <v>-472.2099999999999</v>
      </c>
      <c r="P19" s="220"/>
      <c r="Q19" s="220"/>
    </row>
    <row r="20" spans="1:17" ht="12.75">
      <c r="A20" s="258" t="s">
        <v>34</v>
      </c>
      <c r="B20" s="259">
        <f>'2011'!B15</f>
        <v>106</v>
      </c>
      <c r="C20" s="259">
        <f>'2011'!C15</f>
        <v>906.3000000000001</v>
      </c>
      <c r="D20" s="259">
        <f>'2011'!D15</f>
        <v>54.802</v>
      </c>
      <c r="E20" s="254">
        <f>'2011'!I15</f>
        <v>925.3</v>
      </c>
      <c r="F20" s="256">
        <v>5</v>
      </c>
      <c r="G20" s="256">
        <f>'2011'!M15</f>
        <v>0</v>
      </c>
      <c r="H20" s="256">
        <f>'2011'!N15</f>
        <v>54.802</v>
      </c>
      <c r="I20" s="260">
        <f>'2011'!P15</f>
        <v>71.02000000000001</v>
      </c>
      <c r="J20" s="260">
        <f>'2011'!Q15</f>
        <v>21.200000000000003</v>
      </c>
      <c r="K20" s="260">
        <f>'2011'!R15</f>
        <v>344.5</v>
      </c>
      <c r="L20" s="255">
        <f>'2011'!U15+'2011'!V15+'2011'!W15</f>
        <v>0</v>
      </c>
      <c r="M20" s="256">
        <f>'2011'!AA15</f>
        <v>436.72</v>
      </c>
      <c r="N20" s="256">
        <f>'2011'!AB15</f>
        <v>-381.918</v>
      </c>
      <c r="O20" s="256">
        <f>'2011'!AC15</f>
        <v>-925.3</v>
      </c>
      <c r="P20" s="220"/>
      <c r="Q20" s="220"/>
    </row>
    <row r="21" spans="1:17" ht="13.5" thickBot="1">
      <c r="A21" s="258" t="s">
        <v>35</v>
      </c>
      <c r="B21" s="259">
        <f>'2011'!B16</f>
        <v>106</v>
      </c>
      <c r="C21" s="259">
        <f>'2011'!C16</f>
        <v>906.3000000000001</v>
      </c>
      <c r="D21" s="259">
        <f>'2011'!D16</f>
        <v>54.802</v>
      </c>
      <c r="E21" s="254">
        <f>'2011'!I16</f>
        <v>925.3</v>
      </c>
      <c r="F21" s="256">
        <v>6</v>
      </c>
      <c r="G21" s="256">
        <f>'2011'!M16</f>
        <v>453.09000000000003</v>
      </c>
      <c r="H21" s="256">
        <f>'2011'!N16</f>
        <v>507.89200000000005</v>
      </c>
      <c r="I21" s="260">
        <f>'2011'!P16</f>
        <v>71.02000000000001</v>
      </c>
      <c r="J21" s="260">
        <f>'2011'!Q16</f>
        <v>21.200000000000003</v>
      </c>
      <c r="K21" s="260">
        <f>'2011'!R16</f>
        <v>344.5</v>
      </c>
      <c r="L21" s="255">
        <f>'2011'!U16+'2011'!V16+'2011'!W16</f>
        <v>0</v>
      </c>
      <c r="M21" s="256">
        <f>'2011'!AA16</f>
        <v>436.72</v>
      </c>
      <c r="N21" s="256">
        <f>'2011'!AB16</f>
        <v>71.17200000000003</v>
      </c>
      <c r="O21" s="256">
        <f>'2011'!AC16</f>
        <v>-472.2099999999999</v>
      </c>
      <c r="P21" s="220"/>
      <c r="Q21" s="220"/>
    </row>
    <row r="22" spans="1:17" s="23" customFormat="1" ht="13.5" thickBot="1">
      <c r="A22" s="43" t="s">
        <v>3</v>
      </c>
      <c r="B22" s="44"/>
      <c r="C22" s="49">
        <f aca="true" t="shared" si="0" ref="C22:O22">SUM(C15:C21)</f>
        <v>6344.1</v>
      </c>
      <c r="D22" s="49">
        <f t="shared" si="0"/>
        <v>383.61400000000003</v>
      </c>
      <c r="E22" s="49">
        <f t="shared" si="0"/>
        <v>7402.400000000001</v>
      </c>
      <c r="F22" s="49">
        <f t="shared" si="0"/>
        <v>21</v>
      </c>
      <c r="G22" s="49">
        <f t="shared" si="0"/>
        <v>3172.4900000000007</v>
      </c>
      <c r="H22" s="49">
        <f t="shared" si="0"/>
        <v>3556.1040000000003</v>
      </c>
      <c r="I22" s="49">
        <f t="shared" si="0"/>
        <v>497.14</v>
      </c>
      <c r="J22" s="49">
        <f t="shared" si="0"/>
        <v>148.40000000000003</v>
      </c>
      <c r="K22" s="49">
        <f t="shared" si="0"/>
        <v>2411.5</v>
      </c>
      <c r="L22" s="49">
        <f t="shared" si="0"/>
        <v>0</v>
      </c>
      <c r="M22" s="49">
        <f t="shared" si="0"/>
        <v>3057.040000000001</v>
      </c>
      <c r="N22" s="49">
        <f t="shared" si="0"/>
        <v>499.0640000000002</v>
      </c>
      <c r="O22" s="49">
        <f t="shared" si="0"/>
        <v>-4229.91</v>
      </c>
      <c r="P22" s="50"/>
      <c r="Q22" s="50"/>
    </row>
    <row r="23" spans="1:17" ht="13.5" thickBot="1">
      <c r="A23" s="418" t="s">
        <v>60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261"/>
      <c r="P23" s="220"/>
      <c r="Q23" s="220"/>
    </row>
    <row r="24" spans="1:17" s="23" customFormat="1" ht="13.5" thickBot="1">
      <c r="A24" s="55" t="s">
        <v>46</v>
      </c>
      <c r="B24" s="56"/>
      <c r="C24" s="60">
        <f aca="true" t="shared" si="1" ref="C24:N24">C22</f>
        <v>6344.1</v>
      </c>
      <c r="D24" s="60">
        <f t="shared" si="1"/>
        <v>383.61400000000003</v>
      </c>
      <c r="E24" s="60">
        <f t="shared" si="1"/>
        <v>7402.400000000001</v>
      </c>
      <c r="F24" s="60">
        <f t="shared" si="1"/>
        <v>21</v>
      </c>
      <c r="G24" s="60">
        <f t="shared" si="1"/>
        <v>3172.4900000000007</v>
      </c>
      <c r="H24" s="60">
        <f t="shared" si="1"/>
        <v>3556.1040000000003</v>
      </c>
      <c r="I24" s="60">
        <f t="shared" si="1"/>
        <v>497.14</v>
      </c>
      <c r="J24" s="60">
        <f t="shared" si="1"/>
        <v>148.40000000000003</v>
      </c>
      <c r="K24" s="60">
        <f t="shared" si="1"/>
        <v>2411.5</v>
      </c>
      <c r="L24" s="60">
        <f t="shared" si="1"/>
        <v>0</v>
      </c>
      <c r="M24" s="60">
        <f t="shared" si="1"/>
        <v>3057.040000000001</v>
      </c>
      <c r="N24" s="60">
        <f t="shared" si="1"/>
        <v>499.0640000000002</v>
      </c>
      <c r="O24" s="60">
        <f>O22</f>
        <v>-4229.91</v>
      </c>
      <c r="P24" s="61"/>
      <c r="Q24" s="50"/>
    </row>
    <row r="26" spans="1:17" ht="12.75">
      <c r="A26" s="23" t="s">
        <v>80</v>
      </c>
      <c r="D26" s="262" t="s">
        <v>100</v>
      </c>
      <c r="P26" s="220"/>
      <c r="Q26" s="220"/>
    </row>
    <row r="27" spans="1:17" ht="12.75">
      <c r="A27" s="216" t="s">
        <v>82</v>
      </c>
      <c r="B27" s="216" t="s">
        <v>83</v>
      </c>
      <c r="C27" s="365" t="s">
        <v>84</v>
      </c>
      <c r="D27" s="365"/>
      <c r="P27" s="220"/>
      <c r="Q27" s="220"/>
    </row>
    <row r="28" spans="1:17" ht="12.75">
      <c r="A28" s="263">
        <v>4487.59</v>
      </c>
      <c r="B28" s="263">
        <v>0</v>
      </c>
      <c r="C28" s="420">
        <f>A28-B28</f>
        <v>4487.59</v>
      </c>
      <c r="D28" s="421"/>
      <c r="P28" s="220"/>
      <c r="Q28" s="220"/>
    </row>
    <row r="29" spans="1:17" ht="12.75">
      <c r="A29" s="219"/>
      <c r="P29" s="220"/>
      <c r="Q29" s="220"/>
    </row>
    <row r="30" spans="1:17" ht="12.75">
      <c r="A30" s="215" t="s">
        <v>85</v>
      </c>
      <c r="G30" s="215" t="s">
        <v>86</v>
      </c>
      <c r="P30" s="220"/>
      <c r="Q30" s="220"/>
    </row>
    <row r="31" ht="12.75">
      <c r="A31" s="220"/>
    </row>
    <row r="32" ht="12.75">
      <c r="A32" s="262" t="s">
        <v>101</v>
      </c>
    </row>
    <row r="33" ht="12.75">
      <c r="A33" s="215" t="s">
        <v>102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2012-06-08T02:44:54Z</dcterms:modified>
  <cp:category/>
  <cp:version/>
  <cp:contentType/>
  <cp:contentStatus/>
</cp:coreProperties>
</file>